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Programs\Healthy Families Oregon\CONTRACTS &amp; GRANTS\2021-2023 Grant\"/>
    </mc:Choice>
  </mc:AlternateContent>
  <bookViews>
    <workbookView xWindow="0" yWindow="0" windowWidth="28800" windowHeight="12300" tabRatio="843" activeTab="3"/>
  </bookViews>
  <sheets>
    <sheet name="INSTRUCTIONS" sheetId="27" r:id="rId1"/>
    <sheet name="HFO Budget Guidance" sheetId="19" r:id="rId2"/>
    <sheet name="Budget Summary" sheetId="26" r:id="rId3"/>
    <sheet name="Lead Agency Budget" sheetId="35" r:id="rId4"/>
    <sheet name="Subcontractor #1 Budget" sheetId="36" r:id="rId5"/>
    <sheet name="Subcontractor #2 Budget" sheetId="37" r:id="rId6"/>
    <sheet name="Subcontractor #3 Budget" sheetId="38" r:id="rId7"/>
    <sheet name="Subcontractor #4 Budget" sheetId="39" r:id="rId8"/>
    <sheet name="Need cell info" sheetId="40" state="hidden" r:id="rId9"/>
  </sheets>
  <definedNames>
    <definedName name="area1_98" localSheetId="3">#REF!</definedName>
    <definedName name="area1_98" localSheetId="8">#REF!</definedName>
    <definedName name="area1_98" localSheetId="4">#REF!</definedName>
    <definedName name="area1_98" localSheetId="5">#REF!</definedName>
    <definedName name="area1_98" localSheetId="6">#REF!</definedName>
    <definedName name="area1_98" localSheetId="7">#REF!</definedName>
    <definedName name="area1_98">#REF!</definedName>
    <definedName name="area2_98" localSheetId="3">#REF!</definedName>
    <definedName name="area2_98" localSheetId="8">#REF!</definedName>
    <definedName name="area2_98" localSheetId="4">#REF!</definedName>
    <definedName name="area2_98" localSheetId="5">#REF!</definedName>
    <definedName name="area2_98" localSheetId="6">#REF!</definedName>
    <definedName name="area2_98" localSheetId="7">#REF!</definedName>
    <definedName name="area2_98">#REF!</definedName>
    <definedName name="MONTHS">#N/A</definedName>
    <definedName name="_xlnm.Print_Area">#N/A</definedName>
    <definedName name="_xlnm.Print_Titles">#N/A</definedName>
    <definedName name="RECAP">#N/A</definedName>
  </definedNames>
  <calcPr calcId="162913"/>
</workbook>
</file>

<file path=xl/calcChain.xml><?xml version="1.0" encoding="utf-8"?>
<calcChain xmlns="http://schemas.openxmlformats.org/spreadsheetml/2006/main">
  <c r="P93" i="35" l="1"/>
  <c r="Q93" i="35"/>
  <c r="R93" i="35"/>
  <c r="N93" i="35"/>
  <c r="O93" i="35"/>
  <c r="S93" i="35"/>
  <c r="M93" i="35"/>
  <c r="C23" i="26" l="1"/>
  <c r="B23" i="26"/>
  <c r="N53" i="26"/>
  <c r="N54" i="26"/>
  <c r="N55" i="26"/>
  <c r="N56" i="26"/>
  <c r="N57" i="26"/>
  <c r="N47" i="26"/>
  <c r="N46" i="26"/>
  <c r="N45" i="26"/>
  <c r="N44" i="26"/>
  <c r="N43" i="26"/>
  <c r="N37" i="26"/>
  <c r="N36" i="26"/>
  <c r="N35" i="26"/>
  <c r="N34" i="26"/>
  <c r="N33" i="26"/>
  <c r="N13" i="26"/>
  <c r="N12" i="26"/>
  <c r="N11" i="26"/>
  <c r="N10" i="26"/>
  <c r="N9" i="26"/>
  <c r="N153" i="37"/>
  <c r="N153" i="38"/>
  <c r="N153" i="39"/>
  <c r="N153" i="36"/>
  <c r="S84" i="37"/>
  <c r="S83" i="37"/>
  <c r="S84" i="38"/>
  <c r="S83" i="38"/>
  <c r="S84" i="39"/>
  <c r="S83" i="39"/>
  <c r="S84" i="36"/>
  <c r="S83" i="36"/>
  <c r="S82" i="37"/>
  <c r="S81" i="37"/>
  <c r="S82" i="38"/>
  <c r="S81" i="38"/>
  <c r="S82" i="39"/>
  <c r="S81" i="39"/>
  <c r="S82" i="36"/>
  <c r="S81" i="36"/>
  <c r="S80" i="37"/>
  <c r="S79" i="37"/>
  <c r="S80" i="38"/>
  <c r="S79" i="38"/>
  <c r="S80" i="39"/>
  <c r="S79" i="39"/>
  <c r="S80" i="36"/>
  <c r="S79" i="36"/>
  <c r="S78" i="37"/>
  <c r="S77" i="37"/>
  <c r="S78" i="38"/>
  <c r="S77" i="38"/>
  <c r="S78" i="39"/>
  <c r="S77" i="39"/>
  <c r="S78" i="36"/>
  <c r="S77" i="36"/>
  <c r="S76" i="37"/>
  <c r="S75" i="37"/>
  <c r="S76" i="38"/>
  <c r="S75" i="38"/>
  <c r="S76" i="39"/>
  <c r="S75" i="39"/>
  <c r="S76" i="36"/>
  <c r="S75" i="36"/>
  <c r="S74" i="37"/>
  <c r="S73" i="37"/>
  <c r="S74" i="38"/>
  <c r="S73" i="38"/>
  <c r="S74" i="39"/>
  <c r="S73" i="39"/>
  <c r="S74" i="36"/>
  <c r="S73" i="36"/>
  <c r="S72" i="37"/>
  <c r="S71" i="37"/>
  <c r="S72" i="38"/>
  <c r="S71" i="38"/>
  <c r="S72" i="39"/>
  <c r="S71" i="39"/>
  <c r="S72" i="36"/>
  <c r="S71" i="36"/>
  <c r="S70" i="37"/>
  <c r="S69" i="37"/>
  <c r="S70" i="38"/>
  <c r="S69" i="38"/>
  <c r="S70" i="39"/>
  <c r="S69" i="39"/>
  <c r="S70" i="36"/>
  <c r="S69" i="36"/>
  <c r="S68" i="37"/>
  <c r="S67" i="37"/>
  <c r="S68" i="38"/>
  <c r="S67" i="38"/>
  <c r="S68" i="39"/>
  <c r="S67" i="39"/>
  <c r="S68" i="36"/>
  <c r="S67" i="36"/>
  <c r="S66" i="37"/>
  <c r="S65" i="37"/>
  <c r="S66" i="38"/>
  <c r="S65" i="38"/>
  <c r="S66" i="39"/>
  <c r="S65" i="39"/>
  <c r="S66" i="36"/>
  <c r="S65" i="36"/>
  <c r="S64" i="37"/>
  <c r="S63" i="37"/>
  <c r="S64" i="38"/>
  <c r="S63" i="38"/>
  <c r="S64" i="39"/>
  <c r="S63" i="39"/>
  <c r="S64" i="36"/>
  <c r="S63" i="36"/>
  <c r="S62" i="37"/>
  <c r="S61" i="37"/>
  <c r="S62" i="38"/>
  <c r="S61" i="38"/>
  <c r="S62" i="39"/>
  <c r="S61" i="39"/>
  <c r="S62" i="36"/>
  <c r="S61" i="36"/>
  <c r="S60" i="37"/>
  <c r="S59" i="37"/>
  <c r="S60" i="38"/>
  <c r="S59" i="38"/>
  <c r="S60" i="39"/>
  <c r="S59" i="39"/>
  <c r="S60" i="36"/>
  <c r="S59" i="36"/>
  <c r="S58" i="37"/>
  <c r="S57" i="37"/>
  <c r="S58" i="38"/>
  <c r="S57" i="38"/>
  <c r="S58" i="39"/>
  <c r="S57" i="39"/>
  <c r="S58" i="36"/>
  <c r="S57" i="36"/>
  <c r="S56" i="37"/>
  <c r="S55" i="37"/>
  <c r="S56" i="38"/>
  <c r="S55" i="38"/>
  <c r="S56" i="39"/>
  <c r="S55" i="39"/>
  <c r="S56" i="36"/>
  <c r="S55" i="36"/>
  <c r="S54" i="37"/>
  <c r="S53" i="37"/>
  <c r="S54" i="38"/>
  <c r="S53" i="38"/>
  <c r="S54" i="39"/>
  <c r="S53" i="39"/>
  <c r="S54" i="36"/>
  <c r="S53" i="36"/>
  <c r="S52" i="37"/>
  <c r="S51" i="37"/>
  <c r="S52" i="38"/>
  <c r="S51" i="38"/>
  <c r="S52" i="39"/>
  <c r="S51" i="39"/>
  <c r="S52" i="36"/>
  <c r="S51" i="36"/>
  <c r="S50" i="37"/>
  <c r="S49" i="37"/>
  <c r="S50" i="38"/>
  <c r="S49" i="38"/>
  <c r="S50" i="39"/>
  <c r="S49" i="39"/>
  <c r="S50" i="36"/>
  <c r="S49" i="36"/>
  <c r="S48" i="37"/>
  <c r="S47" i="37"/>
  <c r="S48" i="38"/>
  <c r="S47" i="38"/>
  <c r="S48" i="39"/>
  <c r="S47" i="39"/>
  <c r="S48" i="36"/>
  <c r="S47" i="36"/>
  <c r="S46" i="37"/>
  <c r="S45" i="37"/>
  <c r="S46" i="38"/>
  <c r="S45" i="38"/>
  <c r="S46" i="39"/>
  <c r="S45" i="39"/>
  <c r="S46" i="36"/>
  <c r="S45" i="36"/>
  <c r="S44" i="37"/>
  <c r="S43" i="37"/>
  <c r="S44" i="38"/>
  <c r="S43" i="38"/>
  <c r="S44" i="39"/>
  <c r="S43" i="39"/>
  <c r="S44" i="36"/>
  <c r="S43" i="36"/>
  <c r="S42" i="37"/>
  <c r="S41" i="37"/>
  <c r="S42" i="38"/>
  <c r="S41" i="38"/>
  <c r="S42" i="39"/>
  <c r="S41" i="39"/>
  <c r="S42" i="36"/>
  <c r="S41" i="36"/>
  <c r="S40" i="37"/>
  <c r="S39" i="37"/>
  <c r="S40" i="38"/>
  <c r="S39" i="38"/>
  <c r="S40" i="39"/>
  <c r="S39" i="39"/>
  <c r="S40" i="36"/>
  <c r="S39" i="36"/>
  <c r="S38" i="37"/>
  <c r="S37" i="37"/>
  <c r="S38" i="38"/>
  <c r="S37" i="38"/>
  <c r="S38" i="39"/>
  <c r="S37" i="39"/>
  <c r="S38" i="36"/>
  <c r="S37" i="36"/>
  <c r="S36" i="37"/>
  <c r="S35" i="37"/>
  <c r="S36" i="38"/>
  <c r="S35" i="38"/>
  <c r="S36" i="39"/>
  <c r="S35" i="39"/>
  <c r="S36" i="36"/>
  <c r="S35" i="36"/>
  <c r="S34" i="37"/>
  <c r="S33" i="37"/>
  <c r="S34" i="38"/>
  <c r="S33" i="38"/>
  <c r="S34" i="39"/>
  <c r="S33" i="39"/>
  <c r="S34" i="36"/>
  <c r="S33" i="36"/>
  <c r="S32" i="37"/>
  <c r="S31" i="37"/>
  <c r="S32" i="38"/>
  <c r="S31" i="38"/>
  <c r="S32" i="39"/>
  <c r="S31" i="39"/>
  <c r="S32" i="36"/>
  <c r="S31" i="36"/>
  <c r="S30" i="37"/>
  <c r="S29" i="37"/>
  <c r="S30" i="38"/>
  <c r="S29" i="38"/>
  <c r="S30" i="39"/>
  <c r="S29" i="39"/>
  <c r="S30" i="36"/>
  <c r="S29" i="36"/>
  <c r="S28" i="37"/>
  <c r="S27" i="37"/>
  <c r="S28" i="38"/>
  <c r="S27" i="38"/>
  <c r="S28" i="39"/>
  <c r="S27" i="39"/>
  <c r="S28" i="36"/>
  <c r="S27" i="36"/>
  <c r="S26" i="37"/>
  <c r="S25" i="37"/>
  <c r="S26" i="38"/>
  <c r="S25" i="38"/>
  <c r="S26" i="39"/>
  <c r="S25" i="39"/>
  <c r="S26" i="36"/>
  <c r="S25" i="36"/>
  <c r="S24" i="37"/>
  <c r="S23" i="37"/>
  <c r="S24" i="38"/>
  <c r="S23" i="38"/>
  <c r="S24" i="39"/>
  <c r="S23" i="39"/>
  <c r="S24" i="36"/>
  <c r="S23" i="36"/>
  <c r="S22" i="37"/>
  <c r="S21" i="37"/>
  <c r="S22" i="38"/>
  <c r="S21" i="38"/>
  <c r="S22" i="39"/>
  <c r="S21" i="39"/>
  <c r="S22" i="36"/>
  <c r="S21" i="36"/>
  <c r="S20" i="37"/>
  <c r="S20" i="38"/>
  <c r="S20" i="39"/>
  <c r="S20" i="36"/>
  <c r="S19" i="37"/>
  <c r="S19" i="38"/>
  <c r="S19" i="39"/>
  <c r="S19" i="36"/>
  <c r="J86" i="37"/>
  <c r="J86" i="38"/>
  <c r="J86" i="39"/>
  <c r="J86" i="36"/>
  <c r="C83" i="37"/>
  <c r="C83" i="38"/>
  <c r="C83" i="39"/>
  <c r="C83" i="36"/>
  <c r="C81" i="37"/>
  <c r="C81" i="38"/>
  <c r="C81" i="39"/>
  <c r="C81" i="36"/>
  <c r="C79" i="37"/>
  <c r="C79" i="38"/>
  <c r="C79" i="39"/>
  <c r="C79" i="36"/>
  <c r="C77" i="37"/>
  <c r="C77" i="38"/>
  <c r="C77" i="39"/>
  <c r="C77" i="36"/>
  <c r="C75" i="37"/>
  <c r="C75" i="38"/>
  <c r="C75" i="39"/>
  <c r="C75" i="36"/>
  <c r="C73" i="37"/>
  <c r="C73" i="38"/>
  <c r="C73" i="39"/>
  <c r="C73" i="36"/>
  <c r="C71" i="37"/>
  <c r="C71" i="38"/>
  <c r="C71" i="39"/>
  <c r="C71" i="36"/>
  <c r="C69" i="37"/>
  <c r="C69" i="38"/>
  <c r="C69" i="39"/>
  <c r="C69" i="36"/>
  <c r="C67" i="37"/>
  <c r="C67" i="38"/>
  <c r="C67" i="39"/>
  <c r="C67" i="36"/>
  <c r="C65" i="37"/>
  <c r="C65" i="38"/>
  <c r="C65" i="39"/>
  <c r="C65" i="36"/>
  <c r="C63" i="37"/>
  <c r="C63" i="38"/>
  <c r="C63" i="39"/>
  <c r="C63" i="36"/>
  <c r="C61" i="37"/>
  <c r="C61" i="38"/>
  <c r="C61" i="39"/>
  <c r="C61" i="36"/>
  <c r="C59" i="37"/>
  <c r="C59" i="38"/>
  <c r="C59" i="39"/>
  <c r="C59" i="36"/>
  <c r="C57" i="37"/>
  <c r="C57" i="38"/>
  <c r="C57" i="39"/>
  <c r="C57" i="36"/>
  <c r="C55" i="37"/>
  <c r="C55" i="38"/>
  <c r="C55" i="39"/>
  <c r="C55" i="36"/>
  <c r="C53" i="37"/>
  <c r="C53" i="38"/>
  <c r="C53" i="39"/>
  <c r="C53" i="36"/>
  <c r="C51" i="37"/>
  <c r="C51" i="38"/>
  <c r="C51" i="39"/>
  <c r="C51" i="36"/>
  <c r="C49" i="37"/>
  <c r="C49" i="38"/>
  <c r="C49" i="39"/>
  <c r="C49" i="36"/>
  <c r="C47" i="37"/>
  <c r="C47" i="38"/>
  <c r="C47" i="39"/>
  <c r="C47" i="36"/>
  <c r="C45" i="37"/>
  <c r="C45" i="38"/>
  <c r="C45" i="39"/>
  <c r="C45" i="36"/>
  <c r="C43" i="37"/>
  <c r="C43" i="38"/>
  <c r="C43" i="39"/>
  <c r="C43" i="36"/>
  <c r="C41" i="37"/>
  <c r="C41" i="38"/>
  <c r="C41" i="39"/>
  <c r="C41" i="36"/>
  <c r="C39" i="37"/>
  <c r="C39" i="38"/>
  <c r="C39" i="39"/>
  <c r="C39" i="36"/>
  <c r="C37" i="37"/>
  <c r="C37" i="38"/>
  <c r="C37" i="39"/>
  <c r="C37" i="36"/>
  <c r="C35" i="37"/>
  <c r="C35" i="38"/>
  <c r="C35" i="39"/>
  <c r="C35" i="36"/>
  <c r="C33" i="37"/>
  <c r="C33" i="38"/>
  <c r="C33" i="39"/>
  <c r="C33" i="36"/>
  <c r="C31" i="37"/>
  <c r="C31" i="38"/>
  <c r="C31" i="39"/>
  <c r="C31" i="36"/>
  <c r="C29" i="37"/>
  <c r="C29" i="38"/>
  <c r="C29" i="39"/>
  <c r="C29" i="36"/>
  <c r="C27" i="37"/>
  <c r="C27" i="38"/>
  <c r="C27" i="39"/>
  <c r="C27" i="36"/>
  <c r="C25" i="37"/>
  <c r="C25" i="38"/>
  <c r="C25" i="39"/>
  <c r="C25" i="36"/>
  <c r="C23" i="37"/>
  <c r="C23" i="38"/>
  <c r="C23" i="39"/>
  <c r="C23" i="36"/>
  <c r="C21" i="37"/>
  <c r="C21" i="38"/>
  <c r="C21" i="39"/>
  <c r="C21" i="36"/>
  <c r="C19" i="37"/>
  <c r="C19" i="38"/>
  <c r="C19" i="39"/>
  <c r="C19" i="36"/>
  <c r="S15" i="37"/>
  <c r="S96" i="37" s="1"/>
  <c r="S129" i="37" s="1"/>
  <c r="S15" i="38"/>
  <c r="S15" i="39"/>
  <c r="S96" i="39" s="1"/>
  <c r="S129" i="39" s="1"/>
  <c r="S15" i="36"/>
  <c r="S96" i="36" s="1"/>
  <c r="S129" i="36" s="1"/>
  <c r="S144" i="37"/>
  <c r="S126" i="37"/>
  <c r="S144" i="38"/>
  <c r="S126" i="38"/>
  <c r="S96" i="38"/>
  <c r="S129" i="38" s="1"/>
  <c r="S144" i="39"/>
  <c r="S126" i="39"/>
  <c r="S144" i="36"/>
  <c r="S126" i="36"/>
  <c r="J86" i="35"/>
  <c r="K82" i="35"/>
  <c r="S82" i="35" s="1"/>
  <c r="F86" i="35"/>
  <c r="S83" i="35"/>
  <c r="S81" i="35"/>
  <c r="S79" i="35"/>
  <c r="S77" i="35"/>
  <c r="S75" i="35"/>
  <c r="S73" i="35"/>
  <c r="S71" i="35"/>
  <c r="S69" i="35"/>
  <c r="S67" i="35"/>
  <c r="S65" i="35"/>
  <c r="S63" i="35"/>
  <c r="S61" i="35"/>
  <c r="S59" i="35"/>
  <c r="S57" i="35"/>
  <c r="S55" i="35"/>
  <c r="S53" i="35"/>
  <c r="S51" i="35"/>
  <c r="S49" i="35"/>
  <c r="S47" i="35"/>
  <c r="S45" i="35"/>
  <c r="S43" i="35"/>
  <c r="S41" i="35"/>
  <c r="S39" i="35"/>
  <c r="S37" i="35"/>
  <c r="S35" i="35"/>
  <c r="S33" i="35"/>
  <c r="S31" i="35"/>
  <c r="S29" i="35"/>
  <c r="S27" i="35"/>
  <c r="S25" i="35"/>
  <c r="S23" i="35"/>
  <c r="S21" i="35"/>
  <c r="S15" i="35"/>
  <c r="S96" i="35" s="1"/>
  <c r="S129" i="35" s="1"/>
  <c r="S19" i="35"/>
  <c r="C83" i="35"/>
  <c r="C81" i="35"/>
  <c r="C79" i="35"/>
  <c r="C77" i="35"/>
  <c r="C75" i="35"/>
  <c r="C73" i="35"/>
  <c r="C71" i="35"/>
  <c r="C69" i="35"/>
  <c r="C67" i="35"/>
  <c r="C65" i="35"/>
  <c r="C63" i="35"/>
  <c r="C61" i="35"/>
  <c r="C59" i="35"/>
  <c r="C57" i="35"/>
  <c r="C55" i="35"/>
  <c r="C53" i="35"/>
  <c r="C51" i="35"/>
  <c r="C49" i="35"/>
  <c r="C47" i="35"/>
  <c r="C45" i="35"/>
  <c r="C43" i="35"/>
  <c r="C41" i="35"/>
  <c r="C39" i="35"/>
  <c r="C37" i="35"/>
  <c r="C35" i="35"/>
  <c r="C33" i="35"/>
  <c r="C31" i="35"/>
  <c r="C29" i="35"/>
  <c r="C27" i="35"/>
  <c r="C25" i="35"/>
  <c r="C23" i="35"/>
  <c r="C21" i="35"/>
  <c r="C19" i="35"/>
  <c r="S144" i="35"/>
  <c r="S126" i="35"/>
  <c r="K92" i="35"/>
  <c r="K90" i="35"/>
  <c r="N58" i="26" l="1"/>
  <c r="N38" i="26"/>
  <c r="N14" i="26"/>
  <c r="N48" i="26"/>
  <c r="S93" i="38"/>
  <c r="S147" i="38" s="1"/>
  <c r="S149" i="38" s="1"/>
  <c r="S93" i="39"/>
  <c r="S147" i="39" s="1"/>
  <c r="S149" i="39" s="1"/>
  <c r="S93" i="36"/>
  <c r="S147" i="36" s="1"/>
  <c r="S149" i="36" s="1"/>
  <c r="S93" i="37"/>
  <c r="S147" i="37" s="1"/>
  <c r="S149" i="37" s="1"/>
  <c r="C86" i="35"/>
  <c r="D86" i="35"/>
  <c r="J12" i="35"/>
  <c r="Q144" i="40" l="1"/>
  <c r="P144" i="40"/>
  <c r="O144" i="40"/>
  <c r="N143" i="40"/>
  <c r="M143" i="40"/>
  <c r="L143" i="40" s="1"/>
  <c r="N142" i="40"/>
  <c r="M142" i="40"/>
  <c r="L142" i="40" s="1"/>
  <c r="N141" i="40"/>
  <c r="M141" i="40"/>
  <c r="L141" i="40" s="1"/>
  <c r="N140" i="40"/>
  <c r="M140" i="40"/>
  <c r="L140" i="40" s="1"/>
  <c r="N139" i="40"/>
  <c r="M139" i="40"/>
  <c r="L139" i="40" s="1"/>
  <c r="N138" i="40"/>
  <c r="M138" i="40"/>
  <c r="N137" i="40"/>
  <c r="M137" i="40"/>
  <c r="N136" i="40"/>
  <c r="M136" i="40"/>
  <c r="L136" i="40" s="1"/>
  <c r="N135" i="40"/>
  <c r="M135" i="40"/>
  <c r="N134" i="40"/>
  <c r="M134" i="40"/>
  <c r="L134" i="40" s="1"/>
  <c r="N133" i="40"/>
  <c r="M133" i="40"/>
  <c r="N132" i="40"/>
  <c r="M132" i="40"/>
  <c r="L132" i="40" s="1"/>
  <c r="Q126" i="40"/>
  <c r="P126" i="40"/>
  <c r="O126" i="40"/>
  <c r="N126" i="40"/>
  <c r="M126" i="40"/>
  <c r="L125" i="40"/>
  <c r="J125" i="40"/>
  <c r="L124" i="40"/>
  <c r="J124" i="40"/>
  <c r="L123" i="40"/>
  <c r="J123" i="40"/>
  <c r="L122" i="40"/>
  <c r="J122" i="40"/>
  <c r="L121" i="40"/>
  <c r="J121" i="40"/>
  <c r="L120" i="40"/>
  <c r="J120" i="40"/>
  <c r="L119" i="40"/>
  <c r="J119" i="40"/>
  <c r="L118" i="40"/>
  <c r="J118" i="40"/>
  <c r="L117" i="40"/>
  <c r="J117" i="40"/>
  <c r="L116" i="40"/>
  <c r="J116" i="40"/>
  <c r="L115" i="40"/>
  <c r="C115" i="40"/>
  <c r="J115" i="40" s="1"/>
  <c r="L114" i="40"/>
  <c r="L113" i="40"/>
  <c r="J113" i="40"/>
  <c r="L112" i="40"/>
  <c r="F112" i="40"/>
  <c r="F114" i="40" s="1"/>
  <c r="J114" i="40" s="1"/>
  <c r="F111" i="40"/>
  <c r="J110" i="40" s="1"/>
  <c r="L110" i="40"/>
  <c r="F110" i="40"/>
  <c r="F109" i="40"/>
  <c r="L108" i="40"/>
  <c r="F108" i="40"/>
  <c r="F107" i="40"/>
  <c r="L106" i="40"/>
  <c r="L105" i="40"/>
  <c r="J105" i="40"/>
  <c r="L104" i="40"/>
  <c r="J104" i="40"/>
  <c r="L103" i="40"/>
  <c r="J103" i="40"/>
  <c r="L102" i="40"/>
  <c r="J102" i="40"/>
  <c r="L101" i="40"/>
  <c r="J101" i="40"/>
  <c r="L100" i="40"/>
  <c r="J100" i="40"/>
  <c r="L99" i="40"/>
  <c r="J99" i="40"/>
  <c r="L98" i="40"/>
  <c r="J98" i="40"/>
  <c r="Q92" i="40"/>
  <c r="P92" i="40"/>
  <c r="J92" i="40"/>
  <c r="N92" i="40" s="1"/>
  <c r="L92" i="40" s="1"/>
  <c r="Q91" i="40"/>
  <c r="P91" i="40"/>
  <c r="N91" i="40"/>
  <c r="L91" i="40"/>
  <c r="C91" i="40"/>
  <c r="P90" i="40"/>
  <c r="J90" i="40"/>
  <c r="N90" i="40" s="1"/>
  <c r="Q89" i="40"/>
  <c r="P89" i="40"/>
  <c r="N89" i="40"/>
  <c r="L89" i="40" s="1"/>
  <c r="C89" i="40"/>
  <c r="I86" i="40"/>
  <c r="H86" i="40"/>
  <c r="G86" i="40"/>
  <c r="F86" i="40"/>
  <c r="E86" i="40"/>
  <c r="J84" i="40"/>
  <c r="Q84" i="40" s="1"/>
  <c r="Q83" i="40"/>
  <c r="P83" i="40"/>
  <c r="O83" i="40"/>
  <c r="N83" i="40"/>
  <c r="M83" i="40"/>
  <c r="C83" i="40"/>
  <c r="A83" i="40"/>
  <c r="J82" i="40"/>
  <c r="Q82" i="40" s="1"/>
  <c r="Q81" i="40"/>
  <c r="P81" i="40"/>
  <c r="O81" i="40"/>
  <c r="N81" i="40"/>
  <c r="M81" i="40"/>
  <c r="C81" i="40"/>
  <c r="A81" i="40"/>
  <c r="Q80" i="40"/>
  <c r="O80" i="40"/>
  <c r="N80" i="40"/>
  <c r="J80" i="40"/>
  <c r="P80" i="40" s="1"/>
  <c r="Q79" i="40"/>
  <c r="P79" i="40"/>
  <c r="O79" i="40"/>
  <c r="N79" i="40"/>
  <c r="M79" i="40"/>
  <c r="L79" i="40" s="1"/>
  <c r="C79" i="40"/>
  <c r="A79" i="40"/>
  <c r="P78" i="40"/>
  <c r="J78" i="40"/>
  <c r="Q78" i="40" s="1"/>
  <c r="Q77" i="40"/>
  <c r="P77" i="40"/>
  <c r="O77" i="40"/>
  <c r="N77" i="40"/>
  <c r="M77" i="40"/>
  <c r="C77" i="40"/>
  <c r="A77" i="40"/>
  <c r="J76" i="40"/>
  <c r="Q76" i="40" s="1"/>
  <c r="Q75" i="40"/>
  <c r="P75" i="40"/>
  <c r="O75" i="40"/>
  <c r="N75" i="40"/>
  <c r="M75" i="40"/>
  <c r="C75" i="40"/>
  <c r="A75" i="40"/>
  <c r="J74" i="40"/>
  <c r="Q74" i="40" s="1"/>
  <c r="Q73" i="40"/>
  <c r="L73" i="40" s="1"/>
  <c r="P73" i="40"/>
  <c r="O73" i="40"/>
  <c r="N73" i="40"/>
  <c r="M73" i="40"/>
  <c r="C73" i="40"/>
  <c r="A73" i="40"/>
  <c r="J72" i="40"/>
  <c r="Q72" i="40" s="1"/>
  <c r="Q71" i="40"/>
  <c r="P71" i="40"/>
  <c r="O71" i="40"/>
  <c r="N71" i="40"/>
  <c r="M71" i="40"/>
  <c r="L71" i="40"/>
  <c r="C71" i="40"/>
  <c r="A71" i="40"/>
  <c r="J70" i="40"/>
  <c r="Q70" i="40" s="1"/>
  <c r="Q69" i="40"/>
  <c r="P69" i="40"/>
  <c r="O69" i="40"/>
  <c r="N69" i="40"/>
  <c r="M69" i="40"/>
  <c r="C69" i="40"/>
  <c r="A69" i="40"/>
  <c r="J68" i="40"/>
  <c r="Q68" i="40" s="1"/>
  <c r="Q67" i="40"/>
  <c r="P67" i="40"/>
  <c r="O67" i="40"/>
  <c r="N67" i="40"/>
  <c r="M67" i="40"/>
  <c r="L67" i="40" s="1"/>
  <c r="C67" i="40"/>
  <c r="A67" i="40"/>
  <c r="O66" i="40"/>
  <c r="J66" i="40"/>
  <c r="Q66" i="40" s="1"/>
  <c r="Q65" i="40"/>
  <c r="P65" i="40"/>
  <c r="O65" i="40"/>
  <c r="N65" i="40"/>
  <c r="M65" i="40"/>
  <c r="L65" i="40" s="1"/>
  <c r="C65" i="40"/>
  <c r="A65" i="40"/>
  <c r="J64" i="40"/>
  <c r="N64" i="40" s="1"/>
  <c r="Q63" i="40"/>
  <c r="P63" i="40"/>
  <c r="O63" i="40"/>
  <c r="N63" i="40"/>
  <c r="L63" i="40" s="1"/>
  <c r="M63" i="40"/>
  <c r="C63" i="40"/>
  <c r="A63" i="40"/>
  <c r="P62" i="40"/>
  <c r="J62" i="40"/>
  <c r="Q62" i="40" s="1"/>
  <c r="Q61" i="40"/>
  <c r="P61" i="40"/>
  <c r="O61" i="40"/>
  <c r="N61" i="40"/>
  <c r="M61" i="40"/>
  <c r="C61" i="40"/>
  <c r="A61" i="40"/>
  <c r="J60" i="40"/>
  <c r="Q60" i="40" s="1"/>
  <c r="Q59" i="40"/>
  <c r="P59" i="40"/>
  <c r="O59" i="40"/>
  <c r="N59" i="40"/>
  <c r="M59" i="40"/>
  <c r="C59" i="40"/>
  <c r="A59" i="40"/>
  <c r="J58" i="40"/>
  <c r="Q58" i="40" s="1"/>
  <c r="Q57" i="40"/>
  <c r="P57" i="40"/>
  <c r="O57" i="40"/>
  <c r="L57" i="40" s="1"/>
  <c r="N57" i="40"/>
  <c r="M57" i="40"/>
  <c r="C57" i="40"/>
  <c r="A57" i="40"/>
  <c r="J56" i="40"/>
  <c r="Q56" i="40" s="1"/>
  <c r="Q55" i="40"/>
  <c r="P55" i="40"/>
  <c r="O55" i="40"/>
  <c r="N55" i="40"/>
  <c r="M55" i="40"/>
  <c r="L55" i="40"/>
  <c r="C55" i="40"/>
  <c r="A55" i="40"/>
  <c r="J54" i="40"/>
  <c r="Q54" i="40" s="1"/>
  <c r="Q53" i="40"/>
  <c r="P53" i="40"/>
  <c r="O53" i="40"/>
  <c r="N53" i="40"/>
  <c r="M53" i="40"/>
  <c r="C53" i="40"/>
  <c r="A53" i="40"/>
  <c r="J52" i="40"/>
  <c r="Q52" i="40" s="1"/>
  <c r="Q51" i="40"/>
  <c r="P51" i="40"/>
  <c r="O51" i="40"/>
  <c r="N51" i="40"/>
  <c r="M51" i="40"/>
  <c r="C51" i="40"/>
  <c r="A51" i="40"/>
  <c r="J50" i="40"/>
  <c r="O50" i="40" s="1"/>
  <c r="Q49" i="40"/>
  <c r="P49" i="40"/>
  <c r="O49" i="40"/>
  <c r="N49" i="40"/>
  <c r="M49" i="40"/>
  <c r="F106" i="40"/>
  <c r="C49" i="40"/>
  <c r="A49" i="40"/>
  <c r="J48" i="40"/>
  <c r="M48" i="40" s="1"/>
  <c r="Q47" i="40"/>
  <c r="P47" i="40"/>
  <c r="O47" i="40"/>
  <c r="N47" i="40"/>
  <c r="M47" i="40"/>
  <c r="C47" i="40"/>
  <c r="A47" i="40"/>
  <c r="J46" i="40"/>
  <c r="Q46" i="40" s="1"/>
  <c r="Q45" i="40"/>
  <c r="P45" i="40"/>
  <c r="O45" i="40"/>
  <c r="N45" i="40"/>
  <c r="L45" i="40" s="1"/>
  <c r="M45" i="40"/>
  <c r="C45" i="40"/>
  <c r="A45" i="40"/>
  <c r="J44" i="40"/>
  <c r="Q44" i="40" s="1"/>
  <c r="Q43" i="40"/>
  <c r="P43" i="40"/>
  <c r="O43" i="40"/>
  <c r="N43" i="40"/>
  <c r="M43" i="40"/>
  <c r="C43" i="40"/>
  <c r="A43" i="40"/>
  <c r="J42" i="40"/>
  <c r="Q42" i="40" s="1"/>
  <c r="Q41" i="40"/>
  <c r="P41" i="40"/>
  <c r="O41" i="40"/>
  <c r="N41" i="40"/>
  <c r="M41" i="40"/>
  <c r="C41" i="40"/>
  <c r="A41" i="40"/>
  <c r="J40" i="40"/>
  <c r="Q40" i="40" s="1"/>
  <c r="Q39" i="40"/>
  <c r="P39" i="40"/>
  <c r="O39" i="40"/>
  <c r="N39" i="40"/>
  <c r="M39" i="40"/>
  <c r="L39" i="40" s="1"/>
  <c r="C39" i="40"/>
  <c r="A39" i="40"/>
  <c r="J38" i="40"/>
  <c r="Q38" i="40" s="1"/>
  <c r="Q37" i="40"/>
  <c r="P37" i="40"/>
  <c r="O37" i="40"/>
  <c r="N37" i="40"/>
  <c r="L37" i="40" s="1"/>
  <c r="M37" i="40"/>
  <c r="C37" i="40"/>
  <c r="A37" i="40"/>
  <c r="J36" i="40"/>
  <c r="Q36" i="40" s="1"/>
  <c r="Q35" i="40"/>
  <c r="P35" i="40"/>
  <c r="O35" i="40"/>
  <c r="N35" i="40"/>
  <c r="M35" i="40"/>
  <c r="C35" i="40"/>
  <c r="A35" i="40"/>
  <c r="J34" i="40"/>
  <c r="Q34" i="40" s="1"/>
  <c r="Q33" i="40"/>
  <c r="P33" i="40"/>
  <c r="O33" i="40"/>
  <c r="N33" i="40"/>
  <c r="M33" i="40"/>
  <c r="C33" i="40"/>
  <c r="A33" i="40"/>
  <c r="J32" i="40"/>
  <c r="Q32" i="40" s="1"/>
  <c r="Q31" i="40"/>
  <c r="P31" i="40"/>
  <c r="O31" i="40"/>
  <c r="N31" i="40"/>
  <c r="M31" i="40"/>
  <c r="C31" i="40"/>
  <c r="A31" i="40"/>
  <c r="J30" i="40"/>
  <c r="P30" i="40" s="1"/>
  <c r="Q29" i="40"/>
  <c r="P29" i="40"/>
  <c r="O29" i="40"/>
  <c r="N29" i="40"/>
  <c r="M29" i="40"/>
  <c r="C29" i="40"/>
  <c r="A29" i="40"/>
  <c r="J28" i="40"/>
  <c r="M28" i="40" s="1"/>
  <c r="Q27" i="40"/>
  <c r="P27" i="40"/>
  <c r="O27" i="40"/>
  <c r="N27" i="40"/>
  <c r="M27" i="40"/>
  <c r="L27" i="40" s="1"/>
  <c r="C27" i="40"/>
  <c r="A27" i="40"/>
  <c r="O26" i="40"/>
  <c r="J26" i="40"/>
  <c r="Q26" i="40" s="1"/>
  <c r="Q25" i="40"/>
  <c r="P25" i="40"/>
  <c r="O25" i="40"/>
  <c r="N25" i="40"/>
  <c r="M25" i="40"/>
  <c r="C25" i="40"/>
  <c r="A25" i="40"/>
  <c r="J24" i="40"/>
  <c r="P24" i="40" s="1"/>
  <c r="Q23" i="40"/>
  <c r="P23" i="40"/>
  <c r="O23" i="40"/>
  <c r="N23" i="40"/>
  <c r="M23" i="40"/>
  <c r="C23" i="40"/>
  <c r="A23" i="40"/>
  <c r="J22" i="40"/>
  <c r="Q22" i="40" s="1"/>
  <c r="Q21" i="40"/>
  <c r="P21" i="40"/>
  <c r="O21" i="40"/>
  <c r="N21" i="40"/>
  <c r="M21" i="40"/>
  <c r="L21" i="40" s="1"/>
  <c r="C21" i="40"/>
  <c r="C86" i="40" s="1"/>
  <c r="A21" i="40"/>
  <c r="J20" i="40"/>
  <c r="Q20" i="40" s="1"/>
  <c r="Q19" i="40"/>
  <c r="P19" i="40"/>
  <c r="O19" i="40"/>
  <c r="N19" i="40"/>
  <c r="M19" i="40"/>
  <c r="C19" i="40"/>
  <c r="A19" i="40"/>
  <c r="Q15" i="40"/>
  <c r="Q96" i="40" s="1"/>
  <c r="Q129" i="40" s="1"/>
  <c r="P15" i="40"/>
  <c r="P96" i="40" s="1"/>
  <c r="P129" i="40" s="1"/>
  <c r="O15" i="40"/>
  <c r="O96" i="40" s="1"/>
  <c r="O129" i="40" s="1"/>
  <c r="N15" i="40"/>
  <c r="N96" i="40" s="1"/>
  <c r="N129" i="40" s="1"/>
  <c r="M15" i="40"/>
  <c r="M96" i="40" s="1"/>
  <c r="M129" i="40" s="1"/>
  <c r="N12" i="40"/>
  <c r="L23" i="40" l="1"/>
  <c r="L25" i="40"/>
  <c r="O30" i="40"/>
  <c r="L61" i="40"/>
  <c r="Q90" i="40"/>
  <c r="L90" i="40" s="1"/>
  <c r="Q30" i="40"/>
  <c r="M58" i="40"/>
  <c r="L29" i="40"/>
  <c r="L53" i="40"/>
  <c r="N58" i="40"/>
  <c r="M76" i="40"/>
  <c r="L33" i="40"/>
  <c r="O42" i="40"/>
  <c r="N60" i="40"/>
  <c r="L69" i="40"/>
  <c r="N76" i="40"/>
  <c r="L31" i="40"/>
  <c r="O44" i="40"/>
  <c r="O60" i="40"/>
  <c r="L75" i="40"/>
  <c r="M78" i="40"/>
  <c r="L78" i="40" s="1"/>
  <c r="L133" i="40"/>
  <c r="N78" i="40"/>
  <c r="L81" i="40"/>
  <c r="L83" i="40"/>
  <c r="L41" i="40"/>
  <c r="L59" i="40"/>
  <c r="N30" i="40"/>
  <c r="Q50" i="40"/>
  <c r="O64" i="40"/>
  <c r="L77" i="40"/>
  <c r="O78" i="40"/>
  <c r="J108" i="40"/>
  <c r="L135" i="40"/>
  <c r="N144" i="40"/>
  <c r="L137" i="40"/>
  <c r="L138" i="40"/>
  <c r="L126" i="40"/>
  <c r="L43" i="40"/>
  <c r="N48" i="40"/>
  <c r="O48" i="40"/>
  <c r="L51" i="40"/>
  <c r="L47" i="40"/>
  <c r="M50" i="40"/>
  <c r="L50" i="40" s="1"/>
  <c r="N50" i="40"/>
  <c r="L49" i="40"/>
  <c r="P50" i="40"/>
  <c r="P46" i="40"/>
  <c r="L35" i="40"/>
  <c r="Q24" i="40"/>
  <c r="M22" i="40"/>
  <c r="N28" i="40"/>
  <c r="M40" i="40"/>
  <c r="M72" i="40"/>
  <c r="M82" i="40"/>
  <c r="N32" i="40"/>
  <c r="N40" i="40"/>
  <c r="M62" i="40"/>
  <c r="Q64" i="40"/>
  <c r="N82" i="40"/>
  <c r="M24" i="40"/>
  <c r="P28" i="40"/>
  <c r="O32" i="40"/>
  <c r="M42" i="40"/>
  <c r="N46" i="40"/>
  <c r="Q48" i="40"/>
  <c r="M56" i="40"/>
  <c r="N62" i="40"/>
  <c r="M66" i="40"/>
  <c r="L66" i="40" s="1"/>
  <c r="M74" i="40"/>
  <c r="O82" i="40"/>
  <c r="M32" i="40"/>
  <c r="P44" i="40"/>
  <c r="P64" i="40"/>
  <c r="O28" i="40"/>
  <c r="M46" i="40"/>
  <c r="P48" i="40"/>
  <c r="N24" i="40"/>
  <c r="M30" i="40"/>
  <c r="P32" i="40"/>
  <c r="N42" i="40"/>
  <c r="O46" i="40"/>
  <c r="O62" i="40"/>
  <c r="N66" i="40"/>
  <c r="N74" i="40"/>
  <c r="M80" i="40"/>
  <c r="L80" i="40" s="1"/>
  <c r="P82" i="40"/>
  <c r="M26" i="40"/>
  <c r="M44" i="40"/>
  <c r="M64" i="40"/>
  <c r="P66" i="40"/>
  <c r="N26" i="40"/>
  <c r="M38" i="40"/>
  <c r="N44" i="40"/>
  <c r="M60" i="40"/>
  <c r="O76" i="40"/>
  <c r="J106" i="40"/>
  <c r="L12" i="40"/>
  <c r="M153" i="40"/>
  <c r="L19" i="40"/>
  <c r="M20" i="40"/>
  <c r="N22" i="40"/>
  <c r="O24" i="40"/>
  <c r="P26" i="40"/>
  <c r="Q28" i="40"/>
  <c r="M36" i="40"/>
  <c r="N38" i="40"/>
  <c r="O40" i="40"/>
  <c r="P42" i="40"/>
  <c r="M54" i="40"/>
  <c r="N56" i="40"/>
  <c r="O58" i="40"/>
  <c r="P60" i="40"/>
  <c r="M70" i="40"/>
  <c r="N72" i="40"/>
  <c r="O74" i="40"/>
  <c r="P76" i="40"/>
  <c r="J112" i="40"/>
  <c r="M144" i="40"/>
  <c r="N20" i="40"/>
  <c r="O22" i="40"/>
  <c r="M34" i="40"/>
  <c r="N36" i="40"/>
  <c r="O38" i="40"/>
  <c r="P40" i="40"/>
  <c r="M52" i="40"/>
  <c r="N54" i="40"/>
  <c r="O56" i="40"/>
  <c r="P58" i="40"/>
  <c r="L58" i="40" s="1"/>
  <c r="M68" i="40"/>
  <c r="N70" i="40"/>
  <c r="O72" i="40"/>
  <c r="P74" i="40"/>
  <c r="M84" i="40"/>
  <c r="O20" i="40"/>
  <c r="P22" i="40"/>
  <c r="N34" i="40"/>
  <c r="O36" i="40"/>
  <c r="P38" i="40"/>
  <c r="N52" i="40"/>
  <c r="O54" i="40"/>
  <c r="P56" i="40"/>
  <c r="N68" i="40"/>
  <c r="O70" i="40"/>
  <c r="P72" i="40"/>
  <c r="N84" i="40"/>
  <c r="P20" i="40"/>
  <c r="O34" i="40"/>
  <c r="P36" i="40"/>
  <c r="O52" i="40"/>
  <c r="P54" i="40"/>
  <c r="O68" i="40"/>
  <c r="P70" i="40"/>
  <c r="O84" i="40"/>
  <c r="P34" i="40"/>
  <c r="P52" i="40"/>
  <c r="P68" i="40"/>
  <c r="P84" i="40"/>
  <c r="N133" i="36"/>
  <c r="N134" i="36"/>
  <c r="N135" i="36"/>
  <c r="N136" i="36"/>
  <c r="N137" i="36"/>
  <c r="N138" i="36"/>
  <c r="N139" i="36"/>
  <c r="N140" i="36"/>
  <c r="N141" i="36"/>
  <c r="N132" i="36"/>
  <c r="L30" i="40" l="1"/>
  <c r="L60" i="40"/>
  <c r="Q93" i="40"/>
  <c r="Q147" i="40" s="1"/>
  <c r="Q149" i="40" s="1"/>
  <c r="L28" i="40"/>
  <c r="L144" i="40"/>
  <c r="L26" i="40"/>
  <c r="L44" i="40"/>
  <c r="L48" i="40"/>
  <c r="L64" i="40"/>
  <c r="N93" i="40"/>
  <c r="N147" i="40" s="1"/>
  <c r="N149" i="40" s="1"/>
  <c r="O93" i="40"/>
  <c r="O147" i="40" s="1"/>
  <c r="O149" i="40" s="1"/>
  <c r="L56" i="40"/>
  <c r="L24" i="40"/>
  <c r="L32" i="40"/>
  <c r="L42" i="40"/>
  <c r="L74" i="40"/>
  <c r="L40" i="40"/>
  <c r="L82" i="40"/>
  <c r="L76" i="40"/>
  <c r="P93" i="40"/>
  <c r="P147" i="40" s="1"/>
  <c r="P149" i="40" s="1"/>
  <c r="L46" i="40"/>
  <c r="L62" i="40"/>
  <c r="L72" i="40"/>
  <c r="L38" i="40"/>
  <c r="L20" i="40"/>
  <c r="L68" i="40"/>
  <c r="L34" i="40"/>
  <c r="L70" i="40"/>
  <c r="L36" i="40"/>
  <c r="M93" i="40"/>
  <c r="M147" i="40" s="1"/>
  <c r="M149" i="40" s="1"/>
  <c r="L84" i="40"/>
  <c r="L52" i="40"/>
  <c r="L54" i="40"/>
  <c r="L22" i="40"/>
  <c r="O133" i="35"/>
  <c r="O134" i="35"/>
  <c r="O135" i="35"/>
  <c r="O136" i="35"/>
  <c r="O137" i="35"/>
  <c r="O138" i="35"/>
  <c r="O139" i="35"/>
  <c r="O140" i="35"/>
  <c r="O141" i="35"/>
  <c r="O142" i="35"/>
  <c r="O143" i="35"/>
  <c r="O132" i="35"/>
  <c r="L93" i="40" l="1"/>
  <c r="L147" i="40" s="1"/>
  <c r="L149" i="40" s="1"/>
  <c r="O133" i="36"/>
  <c r="O134" i="36"/>
  <c r="O135" i="36"/>
  <c r="O136" i="36"/>
  <c r="O137" i="36"/>
  <c r="O138" i="36"/>
  <c r="O139" i="36"/>
  <c r="O140" i="36"/>
  <c r="O141" i="36"/>
  <c r="O142" i="36"/>
  <c r="O143" i="36"/>
  <c r="O132" i="36"/>
  <c r="N142" i="36"/>
  <c r="N143" i="36"/>
  <c r="O133" i="37"/>
  <c r="O134" i="37"/>
  <c r="O135" i="37"/>
  <c r="O136" i="37"/>
  <c r="O137" i="37"/>
  <c r="O138" i="37"/>
  <c r="O139" i="37"/>
  <c r="O140" i="37"/>
  <c r="O141" i="37"/>
  <c r="O142" i="37"/>
  <c r="O143" i="37"/>
  <c r="O132" i="37"/>
  <c r="N133" i="37"/>
  <c r="N134" i="37"/>
  <c r="N135" i="37"/>
  <c r="N136" i="37"/>
  <c r="N137" i="37"/>
  <c r="N138" i="37"/>
  <c r="N139" i="37"/>
  <c r="N140" i="37"/>
  <c r="N141" i="37"/>
  <c r="N142" i="37"/>
  <c r="N143" i="37"/>
  <c r="N132" i="37"/>
  <c r="N133" i="35"/>
  <c r="N134" i="35"/>
  <c r="N135" i="35"/>
  <c r="N136" i="35"/>
  <c r="N137" i="35"/>
  <c r="N138" i="35"/>
  <c r="N139" i="35"/>
  <c r="N140" i="35"/>
  <c r="N141" i="35"/>
  <c r="N142" i="35"/>
  <c r="N143" i="35"/>
  <c r="N132" i="35"/>
  <c r="C115" i="35" l="1"/>
  <c r="O12" i="39" l="1"/>
  <c r="O12" i="38"/>
  <c r="O12" i="37"/>
  <c r="O12" i="36"/>
  <c r="O12" i="35"/>
  <c r="N153" i="35" s="1"/>
  <c r="A83" i="39"/>
  <c r="A81" i="39"/>
  <c r="A79" i="39"/>
  <c r="A77" i="39"/>
  <c r="A75" i="39"/>
  <c r="A73" i="39"/>
  <c r="A71" i="39"/>
  <c r="A69" i="39"/>
  <c r="A67" i="39"/>
  <c r="A65" i="39"/>
  <c r="A63" i="39"/>
  <c r="A61" i="39"/>
  <c r="A59" i="39"/>
  <c r="A57" i="39"/>
  <c r="A55" i="39"/>
  <c r="A53" i="39"/>
  <c r="A51" i="39"/>
  <c r="A49" i="39"/>
  <c r="A47" i="39"/>
  <c r="A45" i="39"/>
  <c r="A43" i="39"/>
  <c r="A41" i="39"/>
  <c r="A39" i="39"/>
  <c r="A37" i="39"/>
  <c r="A35" i="39"/>
  <c r="A33" i="39"/>
  <c r="A31" i="39"/>
  <c r="A29" i="39"/>
  <c r="A27" i="39"/>
  <c r="A25" i="39"/>
  <c r="A23" i="39"/>
  <c r="A21" i="39"/>
  <c r="A19" i="39"/>
  <c r="A83" i="38"/>
  <c r="A81" i="38"/>
  <c r="A79" i="38"/>
  <c r="A77" i="38"/>
  <c r="A75" i="38"/>
  <c r="A73" i="38"/>
  <c r="A71" i="38"/>
  <c r="A69" i="38"/>
  <c r="A67" i="38"/>
  <c r="A65" i="38"/>
  <c r="A63" i="38"/>
  <c r="A61" i="38"/>
  <c r="A59" i="38"/>
  <c r="A57" i="38"/>
  <c r="A55" i="38"/>
  <c r="A53" i="38"/>
  <c r="A51" i="38"/>
  <c r="A49" i="38"/>
  <c r="A47" i="38"/>
  <c r="A45" i="38"/>
  <c r="A43" i="38"/>
  <c r="A41" i="38"/>
  <c r="A39" i="38"/>
  <c r="A37" i="38"/>
  <c r="A35" i="38"/>
  <c r="A33" i="38"/>
  <c r="A31" i="38"/>
  <c r="A29" i="38"/>
  <c r="A27" i="38"/>
  <c r="A25" i="38"/>
  <c r="A23" i="38"/>
  <c r="A21" i="38"/>
  <c r="A19" i="38"/>
  <c r="A83" i="37"/>
  <c r="A81" i="37"/>
  <c r="A79" i="37"/>
  <c r="A77" i="37"/>
  <c r="A75" i="37"/>
  <c r="A73" i="37"/>
  <c r="A71" i="37"/>
  <c r="A69" i="37"/>
  <c r="A67" i="37"/>
  <c r="A65" i="37"/>
  <c r="A63" i="37"/>
  <c r="A61" i="37"/>
  <c r="A59" i="37"/>
  <c r="A57" i="37"/>
  <c r="A55" i="37"/>
  <c r="A53" i="37"/>
  <c r="A51" i="37"/>
  <c r="A49" i="37"/>
  <c r="A47" i="37"/>
  <c r="A45" i="37"/>
  <c r="A43" i="37"/>
  <c r="A41" i="37"/>
  <c r="A39" i="37"/>
  <c r="A37" i="37"/>
  <c r="A35" i="37"/>
  <c r="A33" i="37"/>
  <c r="A31" i="37"/>
  <c r="A29" i="37"/>
  <c r="A27" i="37"/>
  <c r="A25" i="37"/>
  <c r="A23" i="37"/>
  <c r="A21" i="37"/>
  <c r="A19" i="37"/>
  <c r="A83" i="36"/>
  <c r="A81" i="36"/>
  <c r="A79" i="36"/>
  <c r="A77" i="36"/>
  <c r="A75" i="36"/>
  <c r="A73" i="36"/>
  <c r="A71" i="36"/>
  <c r="A69" i="36"/>
  <c r="A67" i="36"/>
  <c r="A65" i="36"/>
  <c r="A63" i="36"/>
  <c r="A61" i="36"/>
  <c r="A59" i="36"/>
  <c r="A57" i="36"/>
  <c r="A55" i="36"/>
  <c r="A53" i="36"/>
  <c r="A51" i="36"/>
  <c r="A49" i="36"/>
  <c r="A47" i="36"/>
  <c r="A45" i="36"/>
  <c r="A43" i="36"/>
  <c r="A41" i="36"/>
  <c r="A39" i="36"/>
  <c r="A37" i="36"/>
  <c r="A35" i="36"/>
  <c r="A33" i="36"/>
  <c r="A31" i="36"/>
  <c r="A29" i="36"/>
  <c r="A27" i="36"/>
  <c r="A25" i="36"/>
  <c r="A23" i="36"/>
  <c r="A21" i="36"/>
  <c r="A19" i="36"/>
  <c r="B8" i="37"/>
  <c r="B8" i="38"/>
  <c r="B8" i="39"/>
  <c r="B8" i="36"/>
  <c r="A83" i="35"/>
  <c r="A81" i="35"/>
  <c r="A79" i="35"/>
  <c r="A77" i="35"/>
  <c r="A75" i="35"/>
  <c r="A73" i="35"/>
  <c r="A71" i="35"/>
  <c r="A69" i="35"/>
  <c r="A67" i="35"/>
  <c r="A65" i="35"/>
  <c r="A63" i="35"/>
  <c r="A61" i="35"/>
  <c r="A59" i="35"/>
  <c r="A57" i="35"/>
  <c r="A55" i="35"/>
  <c r="A53" i="35"/>
  <c r="A51" i="35"/>
  <c r="A49" i="35"/>
  <c r="A47" i="35"/>
  <c r="A45" i="35"/>
  <c r="A43" i="35"/>
  <c r="A41" i="35"/>
  <c r="A39" i="35"/>
  <c r="A37" i="35"/>
  <c r="A35" i="35"/>
  <c r="A33" i="35"/>
  <c r="A31" i="35"/>
  <c r="A29" i="35"/>
  <c r="A27" i="35"/>
  <c r="A25" i="35"/>
  <c r="A23" i="35"/>
  <c r="A21" i="35"/>
  <c r="A19" i="35"/>
  <c r="F112" i="35" l="1"/>
  <c r="F114" i="35" s="1"/>
  <c r="F106" i="35"/>
  <c r="F109" i="35"/>
  <c r="F110" i="35"/>
  <c r="F112" i="36" l="1"/>
  <c r="D9" i="39" l="1"/>
  <c r="R144" i="39" l="1"/>
  <c r="Q144" i="39"/>
  <c r="P144" i="39"/>
  <c r="O144" i="39"/>
  <c r="N144" i="39"/>
  <c r="M143" i="39"/>
  <c r="M142" i="39"/>
  <c r="M141" i="39"/>
  <c r="M140" i="39"/>
  <c r="M139" i="39"/>
  <c r="M138" i="39"/>
  <c r="M137" i="39"/>
  <c r="M136" i="39"/>
  <c r="M135" i="39"/>
  <c r="M134" i="39"/>
  <c r="M133" i="39"/>
  <c r="M132" i="39"/>
  <c r="R126" i="39"/>
  <c r="Q126" i="39"/>
  <c r="P126" i="39"/>
  <c r="O126" i="39"/>
  <c r="N126" i="39"/>
  <c r="M125" i="39"/>
  <c r="J125" i="39"/>
  <c r="M124" i="39"/>
  <c r="J124" i="39"/>
  <c r="M123" i="39"/>
  <c r="J123" i="39"/>
  <c r="M122" i="39"/>
  <c r="J122" i="39"/>
  <c r="M121" i="39"/>
  <c r="J121" i="39"/>
  <c r="M120" i="39"/>
  <c r="J120" i="39"/>
  <c r="M119" i="39"/>
  <c r="J119" i="39"/>
  <c r="M118" i="39"/>
  <c r="J118" i="39"/>
  <c r="M117" i="39"/>
  <c r="J117" i="39"/>
  <c r="M116" i="39"/>
  <c r="J116" i="39"/>
  <c r="M115" i="39"/>
  <c r="J115" i="39"/>
  <c r="M114" i="39"/>
  <c r="M113" i="39"/>
  <c r="J113" i="39"/>
  <c r="M112" i="39"/>
  <c r="F112" i="39"/>
  <c r="F114" i="39" s="1"/>
  <c r="J114" i="39" s="1"/>
  <c r="F111" i="39"/>
  <c r="M110" i="39"/>
  <c r="F110" i="39"/>
  <c r="F109" i="39"/>
  <c r="M108" i="39"/>
  <c r="F108" i="39"/>
  <c r="F107" i="39"/>
  <c r="M106" i="39"/>
  <c r="F106" i="39"/>
  <c r="M105" i="39"/>
  <c r="J105" i="39"/>
  <c r="M104" i="39"/>
  <c r="J104" i="39"/>
  <c r="M103" i="39"/>
  <c r="J103" i="39"/>
  <c r="M102" i="39"/>
  <c r="J102" i="39"/>
  <c r="M101" i="39"/>
  <c r="J101" i="39"/>
  <c r="M100" i="39"/>
  <c r="J100" i="39"/>
  <c r="M99" i="39"/>
  <c r="J99" i="39"/>
  <c r="M98" i="39"/>
  <c r="J98" i="39"/>
  <c r="Q92" i="39"/>
  <c r="O92" i="39"/>
  <c r="R91" i="39"/>
  <c r="Q91" i="39"/>
  <c r="O91" i="39"/>
  <c r="C91" i="39"/>
  <c r="Q90" i="39"/>
  <c r="R90" i="39"/>
  <c r="R89" i="39"/>
  <c r="Q89" i="39"/>
  <c r="O89" i="39"/>
  <c r="C89" i="39"/>
  <c r="I86" i="39"/>
  <c r="H86" i="39"/>
  <c r="G86" i="39"/>
  <c r="F86" i="39"/>
  <c r="E86" i="39"/>
  <c r="K84" i="39"/>
  <c r="R84" i="39" s="1"/>
  <c r="R83" i="39"/>
  <c r="Q83" i="39"/>
  <c r="P83" i="39"/>
  <c r="O83" i="39"/>
  <c r="N83" i="39"/>
  <c r="K82" i="39"/>
  <c r="P82" i="39" s="1"/>
  <c r="R81" i="39"/>
  <c r="Q81" i="39"/>
  <c r="P81" i="39"/>
  <c r="O81" i="39"/>
  <c r="N81" i="39"/>
  <c r="K80" i="39"/>
  <c r="R80" i="39" s="1"/>
  <c r="R79" i="39"/>
  <c r="Q79" i="39"/>
  <c r="P79" i="39"/>
  <c r="O79" i="39"/>
  <c r="N79" i="39"/>
  <c r="K78" i="39"/>
  <c r="P78" i="39" s="1"/>
  <c r="R77" i="39"/>
  <c r="Q77" i="39"/>
  <c r="P77" i="39"/>
  <c r="O77" i="39"/>
  <c r="N77" i="39"/>
  <c r="K76" i="39"/>
  <c r="R76" i="39" s="1"/>
  <c r="R75" i="39"/>
  <c r="Q75" i="39"/>
  <c r="P75" i="39"/>
  <c r="O75" i="39"/>
  <c r="N75" i="39"/>
  <c r="K74" i="39"/>
  <c r="P74" i="39" s="1"/>
  <c r="R73" i="39"/>
  <c r="Q73" i="39"/>
  <c r="P73" i="39"/>
  <c r="O73" i="39"/>
  <c r="N73" i="39"/>
  <c r="K72" i="39"/>
  <c r="R72" i="39" s="1"/>
  <c r="R71" i="39"/>
  <c r="Q71" i="39"/>
  <c r="P71" i="39"/>
  <c r="O71" i="39"/>
  <c r="N71" i="39"/>
  <c r="K70" i="39"/>
  <c r="P70" i="39" s="1"/>
  <c r="R69" i="39"/>
  <c r="Q69" i="39"/>
  <c r="P69" i="39"/>
  <c r="O69" i="39"/>
  <c r="N69" i="39"/>
  <c r="K68" i="39"/>
  <c r="R68" i="39" s="1"/>
  <c r="R67" i="39"/>
  <c r="Q67" i="39"/>
  <c r="P67" i="39"/>
  <c r="O67" i="39"/>
  <c r="N67" i="39"/>
  <c r="K66" i="39"/>
  <c r="P66" i="39" s="1"/>
  <c r="R65" i="39"/>
  <c r="Q65" i="39"/>
  <c r="P65" i="39"/>
  <c r="O65" i="39"/>
  <c r="N65" i="39"/>
  <c r="K64" i="39"/>
  <c r="R64" i="39" s="1"/>
  <c r="R63" i="39"/>
  <c r="Q63" i="39"/>
  <c r="P63" i="39"/>
  <c r="O63" i="39"/>
  <c r="N63" i="39"/>
  <c r="K62" i="39"/>
  <c r="P62" i="39" s="1"/>
  <c r="R61" i="39"/>
  <c r="Q61" i="39"/>
  <c r="P61" i="39"/>
  <c r="O61" i="39"/>
  <c r="N61" i="39"/>
  <c r="K60" i="39"/>
  <c r="R60" i="39" s="1"/>
  <c r="R59" i="39"/>
  <c r="Q59" i="39"/>
  <c r="P59" i="39"/>
  <c r="O59" i="39"/>
  <c r="N59" i="39"/>
  <c r="K58" i="39"/>
  <c r="P58" i="39" s="1"/>
  <c r="R57" i="39"/>
  <c r="Q57" i="39"/>
  <c r="P57" i="39"/>
  <c r="O57" i="39"/>
  <c r="N57" i="39"/>
  <c r="K56" i="39"/>
  <c r="R56" i="39" s="1"/>
  <c r="R55" i="39"/>
  <c r="Q55" i="39"/>
  <c r="P55" i="39"/>
  <c r="O55" i="39"/>
  <c r="N55" i="39"/>
  <c r="K54" i="39"/>
  <c r="P54" i="39" s="1"/>
  <c r="R53" i="39"/>
  <c r="Q53" i="39"/>
  <c r="P53" i="39"/>
  <c r="O53" i="39"/>
  <c r="N53" i="39"/>
  <c r="K52" i="39"/>
  <c r="R52" i="39" s="1"/>
  <c r="R51" i="39"/>
  <c r="Q51" i="39"/>
  <c r="P51" i="39"/>
  <c r="O51" i="39"/>
  <c r="N51" i="39"/>
  <c r="K50" i="39"/>
  <c r="P50" i="39" s="1"/>
  <c r="R49" i="39"/>
  <c r="Q49" i="39"/>
  <c r="P49" i="39"/>
  <c r="O49" i="39"/>
  <c r="N49" i="39"/>
  <c r="K48" i="39"/>
  <c r="R48" i="39" s="1"/>
  <c r="R47" i="39"/>
  <c r="Q47" i="39"/>
  <c r="P47" i="39"/>
  <c r="O47" i="39"/>
  <c r="N47" i="39"/>
  <c r="K46" i="39"/>
  <c r="P46" i="39" s="1"/>
  <c r="R45" i="39"/>
  <c r="Q45" i="39"/>
  <c r="P45" i="39"/>
  <c r="O45" i="39"/>
  <c r="N45" i="39"/>
  <c r="K44" i="39"/>
  <c r="R44" i="39" s="1"/>
  <c r="R43" i="39"/>
  <c r="Q43" i="39"/>
  <c r="P43" i="39"/>
  <c r="O43" i="39"/>
  <c r="N43" i="39"/>
  <c r="K42" i="39"/>
  <c r="P42" i="39" s="1"/>
  <c r="R41" i="39"/>
  <c r="Q41" i="39"/>
  <c r="P41" i="39"/>
  <c r="O41" i="39"/>
  <c r="N41" i="39"/>
  <c r="K40" i="39"/>
  <c r="R40" i="39" s="1"/>
  <c r="R39" i="39"/>
  <c r="Q39" i="39"/>
  <c r="P39" i="39"/>
  <c r="O39" i="39"/>
  <c r="N39" i="39"/>
  <c r="K38" i="39"/>
  <c r="P38" i="39" s="1"/>
  <c r="R37" i="39"/>
  <c r="Q37" i="39"/>
  <c r="P37" i="39"/>
  <c r="O37" i="39"/>
  <c r="N37" i="39"/>
  <c r="K36" i="39"/>
  <c r="R36" i="39" s="1"/>
  <c r="R35" i="39"/>
  <c r="Q35" i="39"/>
  <c r="P35" i="39"/>
  <c r="O35" i="39"/>
  <c r="N35" i="39"/>
  <c r="K34" i="39"/>
  <c r="P34" i="39" s="1"/>
  <c r="R33" i="39"/>
  <c r="Q33" i="39"/>
  <c r="P33" i="39"/>
  <c r="O33" i="39"/>
  <c r="N33" i="39"/>
  <c r="K32" i="39"/>
  <c r="R32" i="39" s="1"/>
  <c r="R31" i="39"/>
  <c r="Q31" i="39"/>
  <c r="P31" i="39"/>
  <c r="O31" i="39"/>
  <c r="N31" i="39"/>
  <c r="K30" i="39"/>
  <c r="P30" i="39" s="1"/>
  <c r="R29" i="39"/>
  <c r="Q29" i="39"/>
  <c r="P29" i="39"/>
  <c r="O29" i="39"/>
  <c r="N29" i="39"/>
  <c r="K28" i="39"/>
  <c r="R28" i="39" s="1"/>
  <c r="R27" i="39"/>
  <c r="Q27" i="39"/>
  <c r="P27" i="39"/>
  <c r="O27" i="39"/>
  <c r="N27" i="39"/>
  <c r="K26" i="39"/>
  <c r="P26" i="39" s="1"/>
  <c r="R25" i="39"/>
  <c r="Q25" i="39"/>
  <c r="P25" i="39"/>
  <c r="O25" i="39"/>
  <c r="N25" i="39"/>
  <c r="K24" i="39"/>
  <c r="R24" i="39" s="1"/>
  <c r="R23" i="39"/>
  <c r="Q23" i="39"/>
  <c r="P23" i="39"/>
  <c r="O23" i="39"/>
  <c r="N23" i="39"/>
  <c r="K22" i="39"/>
  <c r="P22" i="39" s="1"/>
  <c r="R21" i="39"/>
  <c r="Q21" i="39"/>
  <c r="P21" i="39"/>
  <c r="O21" i="39"/>
  <c r="N21" i="39"/>
  <c r="K20" i="39"/>
  <c r="R20" i="39" s="1"/>
  <c r="R19" i="39"/>
  <c r="Q19" i="39"/>
  <c r="P19" i="39"/>
  <c r="O19" i="39"/>
  <c r="N19" i="39"/>
  <c r="R15" i="39"/>
  <c r="R96" i="39" s="1"/>
  <c r="R129" i="39" s="1"/>
  <c r="Q15" i="39"/>
  <c r="Q96" i="39" s="1"/>
  <c r="Q129" i="39" s="1"/>
  <c r="P15" i="39"/>
  <c r="P96" i="39" s="1"/>
  <c r="P129" i="39" s="1"/>
  <c r="O15" i="39"/>
  <c r="O96" i="39" s="1"/>
  <c r="O129" i="39" s="1"/>
  <c r="N15" i="39"/>
  <c r="N96" i="39" s="1"/>
  <c r="N129" i="39" s="1"/>
  <c r="R144" i="38"/>
  <c r="Q144" i="38"/>
  <c r="P144" i="38"/>
  <c r="O144" i="38"/>
  <c r="N144" i="38"/>
  <c r="M143" i="38"/>
  <c r="M142" i="38"/>
  <c r="M141" i="38"/>
  <c r="M140" i="38"/>
  <c r="M139" i="38"/>
  <c r="M138" i="38"/>
  <c r="M137" i="38"/>
  <c r="M136" i="38"/>
  <c r="M135" i="38"/>
  <c r="M134" i="38"/>
  <c r="M133" i="38"/>
  <c r="M132" i="38"/>
  <c r="R126" i="38"/>
  <c r="Q126" i="38"/>
  <c r="P126" i="38"/>
  <c r="O126" i="38"/>
  <c r="N126" i="38"/>
  <c r="M125" i="38"/>
  <c r="J125" i="38"/>
  <c r="M124" i="38"/>
  <c r="J124" i="38"/>
  <c r="M123" i="38"/>
  <c r="J123" i="38"/>
  <c r="M122" i="38"/>
  <c r="J122" i="38"/>
  <c r="M121" i="38"/>
  <c r="J121" i="38"/>
  <c r="M120" i="38"/>
  <c r="J120" i="38"/>
  <c r="M119" i="38"/>
  <c r="J119" i="38"/>
  <c r="M118" i="38"/>
  <c r="J118" i="38"/>
  <c r="M117" i="38"/>
  <c r="J117" i="38"/>
  <c r="M116" i="38"/>
  <c r="J116" i="38"/>
  <c r="M115" i="38"/>
  <c r="J115" i="38"/>
  <c r="M114" i="38"/>
  <c r="M113" i="38"/>
  <c r="J113" i="38"/>
  <c r="M112" i="38"/>
  <c r="F112" i="38"/>
  <c r="F114" i="38" s="1"/>
  <c r="J114" i="38" s="1"/>
  <c r="F111" i="38"/>
  <c r="M110" i="38"/>
  <c r="F110" i="38"/>
  <c r="F109" i="38"/>
  <c r="M108" i="38"/>
  <c r="F108" i="38"/>
  <c r="F107" i="38"/>
  <c r="J106" i="38" s="1"/>
  <c r="M106" i="38"/>
  <c r="F106" i="38"/>
  <c r="M105" i="38"/>
  <c r="J105" i="38"/>
  <c r="M104" i="38"/>
  <c r="J104" i="38"/>
  <c r="M103" i="38"/>
  <c r="J103" i="38"/>
  <c r="M102" i="38"/>
  <c r="J102" i="38"/>
  <c r="M101" i="38"/>
  <c r="J101" i="38"/>
  <c r="M100" i="38"/>
  <c r="J100" i="38"/>
  <c r="M99" i="38"/>
  <c r="J99" i="38"/>
  <c r="M98" i="38"/>
  <c r="J98" i="38"/>
  <c r="Q92" i="38"/>
  <c r="O92" i="38"/>
  <c r="R91" i="38"/>
  <c r="Q91" i="38"/>
  <c r="O91" i="38"/>
  <c r="C91" i="38"/>
  <c r="Q90" i="38"/>
  <c r="R90" i="38"/>
  <c r="R89" i="38"/>
  <c r="Q89" i="38"/>
  <c r="O89" i="38"/>
  <c r="C89" i="38"/>
  <c r="I86" i="38"/>
  <c r="H86" i="38"/>
  <c r="G86" i="38"/>
  <c r="F86" i="38"/>
  <c r="E86" i="38"/>
  <c r="K84" i="38"/>
  <c r="O84" i="38" s="1"/>
  <c r="R83" i="38"/>
  <c r="Q83" i="38"/>
  <c r="P83" i="38"/>
  <c r="O83" i="38"/>
  <c r="N83" i="38"/>
  <c r="K82" i="38"/>
  <c r="R81" i="38"/>
  <c r="Q81" i="38"/>
  <c r="P81" i="38"/>
  <c r="O81" i="38"/>
  <c r="N81" i="38"/>
  <c r="K80" i="38"/>
  <c r="R79" i="38"/>
  <c r="Q79" i="38"/>
  <c r="P79" i="38"/>
  <c r="O79" i="38"/>
  <c r="N79" i="38"/>
  <c r="K78" i="38"/>
  <c r="R77" i="38"/>
  <c r="Q77" i="38"/>
  <c r="P77" i="38"/>
  <c r="O77" i="38"/>
  <c r="N77" i="38"/>
  <c r="K76" i="38"/>
  <c r="R75" i="38"/>
  <c r="Q75" i="38"/>
  <c r="P75" i="38"/>
  <c r="O75" i="38"/>
  <c r="N75" i="38"/>
  <c r="K74" i="38"/>
  <c r="Q74" i="38" s="1"/>
  <c r="R73" i="38"/>
  <c r="Q73" i="38"/>
  <c r="P73" i="38"/>
  <c r="O73" i="38"/>
  <c r="N73" i="38"/>
  <c r="K72" i="38"/>
  <c r="O72" i="38" s="1"/>
  <c r="R71" i="38"/>
  <c r="Q71" i="38"/>
  <c r="P71" i="38"/>
  <c r="O71" i="38"/>
  <c r="N71" i="38"/>
  <c r="K70" i="38"/>
  <c r="Q70" i="38" s="1"/>
  <c r="R69" i="38"/>
  <c r="Q69" i="38"/>
  <c r="P69" i="38"/>
  <c r="O69" i="38"/>
  <c r="N69" i="38"/>
  <c r="K68" i="38"/>
  <c r="O68" i="38" s="1"/>
  <c r="R67" i="38"/>
  <c r="Q67" i="38"/>
  <c r="P67" i="38"/>
  <c r="O67" i="38"/>
  <c r="N67" i="38"/>
  <c r="K66" i="38"/>
  <c r="Q66" i="38" s="1"/>
  <c r="R65" i="38"/>
  <c r="Q65" i="38"/>
  <c r="P65" i="38"/>
  <c r="O65" i="38"/>
  <c r="N65" i="38"/>
  <c r="K64" i="38"/>
  <c r="O64" i="38" s="1"/>
  <c r="R63" i="38"/>
  <c r="Q63" i="38"/>
  <c r="P63" i="38"/>
  <c r="O63" i="38"/>
  <c r="N63" i="38"/>
  <c r="K62" i="38"/>
  <c r="R62" i="38" s="1"/>
  <c r="R61" i="38"/>
  <c r="Q61" i="38"/>
  <c r="P61" i="38"/>
  <c r="O61" i="38"/>
  <c r="N61" i="38"/>
  <c r="K60" i="38"/>
  <c r="R59" i="38"/>
  <c r="Q59" i="38"/>
  <c r="P59" i="38"/>
  <c r="O59" i="38"/>
  <c r="N59" i="38"/>
  <c r="K58" i="38"/>
  <c r="Q58" i="38" s="1"/>
  <c r="R57" i="38"/>
  <c r="Q57" i="38"/>
  <c r="P57" i="38"/>
  <c r="O57" i="38"/>
  <c r="N57" i="38"/>
  <c r="K56" i="38"/>
  <c r="O56" i="38" s="1"/>
  <c r="R55" i="38"/>
  <c r="Q55" i="38"/>
  <c r="P55" i="38"/>
  <c r="O55" i="38"/>
  <c r="N55" i="38"/>
  <c r="O54" i="38"/>
  <c r="K54" i="38"/>
  <c r="Q54" i="38" s="1"/>
  <c r="R53" i="38"/>
  <c r="Q53" i="38"/>
  <c r="P53" i="38"/>
  <c r="O53" i="38"/>
  <c r="N53" i="38"/>
  <c r="K52" i="38"/>
  <c r="O52" i="38" s="1"/>
  <c r="R51" i="38"/>
  <c r="Q51" i="38"/>
  <c r="P51" i="38"/>
  <c r="O51" i="38"/>
  <c r="N51" i="38"/>
  <c r="K50" i="38"/>
  <c r="Q50" i="38" s="1"/>
  <c r="R49" i="38"/>
  <c r="Q49" i="38"/>
  <c r="P49" i="38"/>
  <c r="O49" i="38"/>
  <c r="N49" i="38"/>
  <c r="K48" i="38"/>
  <c r="O48" i="38" s="1"/>
  <c r="R47" i="38"/>
  <c r="Q47" i="38"/>
  <c r="P47" i="38"/>
  <c r="O47" i="38"/>
  <c r="N47" i="38"/>
  <c r="K46" i="38"/>
  <c r="R46" i="38" s="1"/>
  <c r="R45" i="38"/>
  <c r="Q45" i="38"/>
  <c r="P45" i="38"/>
  <c r="O45" i="38"/>
  <c r="N45" i="38"/>
  <c r="K44" i="38"/>
  <c r="R43" i="38"/>
  <c r="Q43" i="38"/>
  <c r="P43" i="38"/>
  <c r="O43" i="38"/>
  <c r="N43" i="38"/>
  <c r="K42" i="38"/>
  <c r="Q42" i="38" s="1"/>
  <c r="R41" i="38"/>
  <c r="Q41" i="38"/>
  <c r="P41" i="38"/>
  <c r="O41" i="38"/>
  <c r="N41" i="38"/>
  <c r="K40" i="38"/>
  <c r="O40" i="38" s="1"/>
  <c r="R39" i="38"/>
  <c r="Q39" i="38"/>
  <c r="P39" i="38"/>
  <c r="O39" i="38"/>
  <c r="N39" i="38"/>
  <c r="K38" i="38"/>
  <c r="Q38" i="38" s="1"/>
  <c r="R37" i="38"/>
  <c r="Q37" i="38"/>
  <c r="P37" i="38"/>
  <c r="O37" i="38"/>
  <c r="N37" i="38"/>
  <c r="K36" i="38"/>
  <c r="O36" i="38" s="1"/>
  <c r="R35" i="38"/>
  <c r="Q35" i="38"/>
  <c r="P35" i="38"/>
  <c r="O35" i="38"/>
  <c r="N35" i="38"/>
  <c r="K34" i="38"/>
  <c r="Q34" i="38" s="1"/>
  <c r="R33" i="38"/>
  <c r="Q33" i="38"/>
  <c r="P33" i="38"/>
  <c r="O33" i="38"/>
  <c r="N33" i="38"/>
  <c r="K32" i="38"/>
  <c r="O32" i="38" s="1"/>
  <c r="R31" i="38"/>
  <c r="Q31" i="38"/>
  <c r="P31" i="38"/>
  <c r="O31" i="38"/>
  <c r="N31" i="38"/>
  <c r="K30" i="38"/>
  <c r="R30" i="38" s="1"/>
  <c r="R29" i="38"/>
  <c r="Q29" i="38"/>
  <c r="P29" i="38"/>
  <c r="O29" i="38"/>
  <c r="N29" i="38"/>
  <c r="K28" i="38"/>
  <c r="R27" i="38"/>
  <c r="Q27" i="38"/>
  <c r="P27" i="38"/>
  <c r="O27" i="38"/>
  <c r="N27" i="38"/>
  <c r="K26" i="38"/>
  <c r="Q26" i="38" s="1"/>
  <c r="R25" i="38"/>
  <c r="Q25" i="38"/>
  <c r="P25" i="38"/>
  <c r="O25" i="38"/>
  <c r="N25" i="38"/>
  <c r="K24" i="38"/>
  <c r="O24" i="38" s="1"/>
  <c r="R23" i="38"/>
  <c r="Q23" i="38"/>
  <c r="P23" i="38"/>
  <c r="O23" i="38"/>
  <c r="N23" i="38"/>
  <c r="K22" i="38"/>
  <c r="Q22" i="38" s="1"/>
  <c r="R21" i="38"/>
  <c r="Q21" i="38"/>
  <c r="P21" i="38"/>
  <c r="O21" i="38"/>
  <c r="N21" i="38"/>
  <c r="K20" i="38"/>
  <c r="O20" i="38" s="1"/>
  <c r="R19" i="38"/>
  <c r="Q19" i="38"/>
  <c r="P19" i="38"/>
  <c r="O19" i="38"/>
  <c r="N19" i="38"/>
  <c r="R15" i="38"/>
  <c r="R96" i="38" s="1"/>
  <c r="R129" i="38" s="1"/>
  <c r="Q15" i="38"/>
  <c r="Q96" i="38" s="1"/>
  <c r="Q129" i="38" s="1"/>
  <c r="P15" i="38"/>
  <c r="P96" i="38" s="1"/>
  <c r="P129" i="38" s="1"/>
  <c r="O15" i="38"/>
  <c r="O96" i="38" s="1"/>
  <c r="O129" i="38" s="1"/>
  <c r="N15" i="38"/>
  <c r="N96" i="38" s="1"/>
  <c r="N129" i="38" s="1"/>
  <c r="R144" i="37"/>
  <c r="Q144" i="37"/>
  <c r="P144" i="37"/>
  <c r="O144" i="37"/>
  <c r="N144" i="37"/>
  <c r="M143" i="37"/>
  <c r="M142" i="37"/>
  <c r="M141" i="37"/>
  <c r="M140" i="37"/>
  <c r="M139" i="37"/>
  <c r="M138" i="37"/>
  <c r="M137" i="37"/>
  <c r="M136" i="37"/>
  <c r="M135" i="37"/>
  <c r="M134" i="37"/>
  <c r="M133" i="37"/>
  <c r="M132" i="37"/>
  <c r="R126" i="37"/>
  <c r="Q126" i="37"/>
  <c r="P126" i="37"/>
  <c r="O126" i="37"/>
  <c r="N126" i="37"/>
  <c r="M125" i="37"/>
  <c r="J125" i="37"/>
  <c r="M124" i="37"/>
  <c r="J124" i="37"/>
  <c r="M123" i="37"/>
  <c r="J123" i="37"/>
  <c r="M122" i="37"/>
  <c r="J122" i="37"/>
  <c r="M121" i="37"/>
  <c r="J121" i="37"/>
  <c r="M120" i="37"/>
  <c r="J120" i="37"/>
  <c r="M119" i="37"/>
  <c r="J119" i="37"/>
  <c r="M118" i="37"/>
  <c r="J118" i="37"/>
  <c r="M117" i="37"/>
  <c r="J117" i="37"/>
  <c r="M116" i="37"/>
  <c r="J116" i="37"/>
  <c r="M115" i="37"/>
  <c r="J115" i="37"/>
  <c r="M114" i="37"/>
  <c r="M113" i="37"/>
  <c r="J113" i="37"/>
  <c r="M112" i="37"/>
  <c r="F112" i="37"/>
  <c r="J112" i="37" s="1"/>
  <c r="F111" i="37"/>
  <c r="J110" i="37" s="1"/>
  <c r="M110" i="37"/>
  <c r="F110" i="37"/>
  <c r="F109" i="37"/>
  <c r="M108" i="37"/>
  <c r="F108" i="37"/>
  <c r="F107" i="37"/>
  <c r="M106" i="37"/>
  <c r="F106" i="37"/>
  <c r="M105" i="37"/>
  <c r="J105" i="37"/>
  <c r="M104" i="37"/>
  <c r="J104" i="37"/>
  <c r="M103" i="37"/>
  <c r="J103" i="37"/>
  <c r="M102" i="37"/>
  <c r="J102" i="37"/>
  <c r="M101" i="37"/>
  <c r="J101" i="37"/>
  <c r="M100" i="37"/>
  <c r="J100" i="37"/>
  <c r="M99" i="37"/>
  <c r="J99" i="37"/>
  <c r="M98" i="37"/>
  <c r="J98" i="37"/>
  <c r="Q92" i="37"/>
  <c r="O92" i="37"/>
  <c r="R91" i="37"/>
  <c r="Q91" i="37"/>
  <c r="O91" i="37"/>
  <c r="C91" i="37"/>
  <c r="Q90" i="37"/>
  <c r="R90" i="37"/>
  <c r="R89" i="37"/>
  <c r="Q89" i="37"/>
  <c r="O89" i="37"/>
  <c r="C89" i="37"/>
  <c r="I86" i="37"/>
  <c r="H86" i="37"/>
  <c r="G86" i="37"/>
  <c r="F86" i="37"/>
  <c r="E86" i="37"/>
  <c r="K84" i="37"/>
  <c r="R84" i="37" s="1"/>
  <c r="R83" i="37"/>
  <c r="Q83" i="37"/>
  <c r="P83" i="37"/>
  <c r="O83" i="37"/>
  <c r="N83" i="37"/>
  <c r="K82" i="37"/>
  <c r="P82" i="37" s="1"/>
  <c r="R81" i="37"/>
  <c r="Q81" i="37"/>
  <c r="P81" i="37"/>
  <c r="O81" i="37"/>
  <c r="N81" i="37"/>
  <c r="K80" i="37"/>
  <c r="R80" i="37" s="1"/>
  <c r="R79" i="37"/>
  <c r="Q79" i="37"/>
  <c r="P79" i="37"/>
  <c r="O79" i="37"/>
  <c r="N79" i="37"/>
  <c r="K78" i="37"/>
  <c r="O78" i="37" s="1"/>
  <c r="R77" i="37"/>
  <c r="Q77" i="37"/>
  <c r="P77" i="37"/>
  <c r="O77" i="37"/>
  <c r="N77" i="37"/>
  <c r="K76" i="37"/>
  <c r="R76" i="37" s="1"/>
  <c r="R75" i="37"/>
  <c r="Q75" i="37"/>
  <c r="P75" i="37"/>
  <c r="O75" i="37"/>
  <c r="N75" i="37"/>
  <c r="K74" i="37"/>
  <c r="P74" i="37" s="1"/>
  <c r="R73" i="37"/>
  <c r="Q73" i="37"/>
  <c r="P73" i="37"/>
  <c r="O73" i="37"/>
  <c r="N73" i="37"/>
  <c r="K72" i="37"/>
  <c r="R72" i="37" s="1"/>
  <c r="R71" i="37"/>
  <c r="Q71" i="37"/>
  <c r="P71" i="37"/>
  <c r="O71" i="37"/>
  <c r="N71" i="37"/>
  <c r="K70" i="37"/>
  <c r="O70" i="37" s="1"/>
  <c r="R69" i="37"/>
  <c r="Q69" i="37"/>
  <c r="P69" i="37"/>
  <c r="O69" i="37"/>
  <c r="N69" i="37"/>
  <c r="K68" i="37"/>
  <c r="R68" i="37" s="1"/>
  <c r="R67" i="37"/>
  <c r="Q67" i="37"/>
  <c r="P67" i="37"/>
  <c r="O67" i="37"/>
  <c r="N67" i="37"/>
  <c r="K66" i="37"/>
  <c r="P66" i="37" s="1"/>
  <c r="R65" i="37"/>
  <c r="Q65" i="37"/>
  <c r="P65" i="37"/>
  <c r="O65" i="37"/>
  <c r="N65" i="37"/>
  <c r="K64" i="37"/>
  <c r="R64" i="37" s="1"/>
  <c r="R63" i="37"/>
  <c r="Q63" i="37"/>
  <c r="P63" i="37"/>
  <c r="O63" i="37"/>
  <c r="N63" i="37"/>
  <c r="K62" i="37"/>
  <c r="R61" i="37"/>
  <c r="Q61" i="37"/>
  <c r="P61" i="37"/>
  <c r="O61" i="37"/>
  <c r="N61" i="37"/>
  <c r="K60" i="37"/>
  <c r="R60" i="37" s="1"/>
  <c r="R59" i="37"/>
  <c r="Q59" i="37"/>
  <c r="P59" i="37"/>
  <c r="O59" i="37"/>
  <c r="N59" i="37"/>
  <c r="K58" i="37"/>
  <c r="P58" i="37" s="1"/>
  <c r="R57" i="37"/>
  <c r="Q57" i="37"/>
  <c r="P57" i="37"/>
  <c r="O57" i="37"/>
  <c r="N57" i="37"/>
  <c r="K56" i="37"/>
  <c r="R56" i="37" s="1"/>
  <c r="R55" i="37"/>
  <c r="Q55" i="37"/>
  <c r="P55" i="37"/>
  <c r="O55" i="37"/>
  <c r="N55" i="37"/>
  <c r="K54" i="37"/>
  <c r="O54" i="37" s="1"/>
  <c r="R53" i="37"/>
  <c r="Q53" i="37"/>
  <c r="P53" i="37"/>
  <c r="O53" i="37"/>
  <c r="N53" i="37"/>
  <c r="K52" i="37"/>
  <c r="R52" i="37" s="1"/>
  <c r="R51" i="37"/>
  <c r="Q51" i="37"/>
  <c r="P51" i="37"/>
  <c r="O51" i="37"/>
  <c r="N51" i="37"/>
  <c r="K50" i="37"/>
  <c r="P50" i="37" s="1"/>
  <c r="R49" i="37"/>
  <c r="Q49" i="37"/>
  <c r="P49" i="37"/>
  <c r="O49" i="37"/>
  <c r="N49" i="37"/>
  <c r="K48" i="37"/>
  <c r="R48" i="37" s="1"/>
  <c r="R47" i="37"/>
  <c r="Q47" i="37"/>
  <c r="P47" i="37"/>
  <c r="O47" i="37"/>
  <c r="N47" i="37"/>
  <c r="K46" i="37"/>
  <c r="O46" i="37" s="1"/>
  <c r="R45" i="37"/>
  <c r="Q45" i="37"/>
  <c r="P45" i="37"/>
  <c r="O45" i="37"/>
  <c r="N45" i="37"/>
  <c r="K44" i="37"/>
  <c r="R44" i="37" s="1"/>
  <c r="R43" i="37"/>
  <c r="Q43" i="37"/>
  <c r="P43" i="37"/>
  <c r="O43" i="37"/>
  <c r="N43" i="37"/>
  <c r="K42" i="37"/>
  <c r="P42" i="37" s="1"/>
  <c r="R41" i="37"/>
  <c r="Q41" i="37"/>
  <c r="P41" i="37"/>
  <c r="O41" i="37"/>
  <c r="N41" i="37"/>
  <c r="K40" i="37"/>
  <c r="R40" i="37" s="1"/>
  <c r="R39" i="37"/>
  <c r="Q39" i="37"/>
  <c r="P39" i="37"/>
  <c r="O39" i="37"/>
  <c r="N39" i="37"/>
  <c r="K38" i="37"/>
  <c r="Q38" i="37" s="1"/>
  <c r="R37" i="37"/>
  <c r="Q37" i="37"/>
  <c r="P37" i="37"/>
  <c r="O37" i="37"/>
  <c r="N37" i="37"/>
  <c r="K36" i="37"/>
  <c r="R36" i="37" s="1"/>
  <c r="R35" i="37"/>
  <c r="Q35" i="37"/>
  <c r="P35" i="37"/>
  <c r="O35" i="37"/>
  <c r="N35" i="37"/>
  <c r="K34" i="37"/>
  <c r="P34" i="37" s="1"/>
  <c r="R33" i="37"/>
  <c r="Q33" i="37"/>
  <c r="P33" i="37"/>
  <c r="O33" i="37"/>
  <c r="N33" i="37"/>
  <c r="K32" i="37"/>
  <c r="R31" i="37"/>
  <c r="Q31" i="37"/>
  <c r="P31" i="37"/>
  <c r="O31" i="37"/>
  <c r="N31" i="37"/>
  <c r="K30" i="37"/>
  <c r="Q30" i="37" s="1"/>
  <c r="R29" i="37"/>
  <c r="Q29" i="37"/>
  <c r="P29" i="37"/>
  <c r="O29" i="37"/>
  <c r="N29" i="37"/>
  <c r="K28" i="37"/>
  <c r="R28" i="37" s="1"/>
  <c r="R27" i="37"/>
  <c r="Q27" i="37"/>
  <c r="P27" i="37"/>
  <c r="O27" i="37"/>
  <c r="N27" i="37"/>
  <c r="K26" i="37"/>
  <c r="P26" i="37" s="1"/>
  <c r="R25" i="37"/>
  <c r="Q25" i="37"/>
  <c r="P25" i="37"/>
  <c r="O25" i="37"/>
  <c r="N25" i="37"/>
  <c r="K24" i="37"/>
  <c r="Q24" i="37" s="1"/>
  <c r="R23" i="37"/>
  <c r="Q23" i="37"/>
  <c r="P23" i="37"/>
  <c r="O23" i="37"/>
  <c r="N23" i="37"/>
  <c r="K22" i="37"/>
  <c r="R21" i="37"/>
  <c r="Q21" i="37"/>
  <c r="P21" i="37"/>
  <c r="O21" i="37"/>
  <c r="N21" i="37"/>
  <c r="K20" i="37"/>
  <c r="R20" i="37" s="1"/>
  <c r="R19" i="37"/>
  <c r="Q19" i="37"/>
  <c r="P19" i="37"/>
  <c r="O19" i="37"/>
  <c r="N19" i="37"/>
  <c r="R15" i="37"/>
  <c r="R96" i="37" s="1"/>
  <c r="R129" i="37" s="1"/>
  <c r="Q15" i="37"/>
  <c r="Q96" i="37" s="1"/>
  <c r="Q129" i="37" s="1"/>
  <c r="P15" i="37"/>
  <c r="P96" i="37" s="1"/>
  <c r="P129" i="37" s="1"/>
  <c r="O15" i="37"/>
  <c r="O96" i="37" s="1"/>
  <c r="O129" i="37" s="1"/>
  <c r="N15" i="37"/>
  <c r="N96" i="37" s="1"/>
  <c r="N129" i="37" s="1"/>
  <c r="R144" i="36"/>
  <c r="Q144" i="36"/>
  <c r="P144" i="36"/>
  <c r="O144" i="36"/>
  <c r="N144" i="36"/>
  <c r="M143" i="36"/>
  <c r="M142" i="36"/>
  <c r="M141" i="36"/>
  <c r="M140" i="36"/>
  <c r="M139" i="36"/>
  <c r="M138" i="36"/>
  <c r="M137" i="36"/>
  <c r="M136" i="36"/>
  <c r="M135" i="36"/>
  <c r="M134" i="36"/>
  <c r="M133" i="36"/>
  <c r="M132" i="36"/>
  <c r="R126" i="36"/>
  <c r="Q126" i="36"/>
  <c r="P126" i="36"/>
  <c r="O126" i="36"/>
  <c r="N126" i="36"/>
  <c r="M125" i="36"/>
  <c r="J125" i="36"/>
  <c r="M124" i="36"/>
  <c r="J124" i="36"/>
  <c r="M123" i="36"/>
  <c r="J123" i="36"/>
  <c r="M122" i="36"/>
  <c r="J122" i="36"/>
  <c r="M121" i="36"/>
  <c r="J121" i="36"/>
  <c r="M120" i="36"/>
  <c r="J120" i="36"/>
  <c r="M119" i="36"/>
  <c r="J119" i="36"/>
  <c r="M118" i="36"/>
  <c r="J118" i="36"/>
  <c r="M117" i="36"/>
  <c r="J117" i="36"/>
  <c r="M116" i="36"/>
  <c r="J116" i="36"/>
  <c r="M115" i="36"/>
  <c r="J115" i="36"/>
  <c r="M114" i="36"/>
  <c r="F114" i="36"/>
  <c r="J114" i="36" s="1"/>
  <c r="M113" i="36"/>
  <c r="J113" i="36"/>
  <c r="M112" i="36"/>
  <c r="J112" i="36"/>
  <c r="F111" i="36"/>
  <c r="M110" i="36"/>
  <c r="F110" i="36"/>
  <c r="F109" i="36"/>
  <c r="M108" i="36"/>
  <c r="F108" i="36"/>
  <c r="F107" i="36"/>
  <c r="M106" i="36"/>
  <c r="F106" i="36"/>
  <c r="M105" i="36"/>
  <c r="J105" i="36"/>
  <c r="M104" i="36"/>
  <c r="J104" i="36"/>
  <c r="M103" i="36"/>
  <c r="J103" i="36"/>
  <c r="M102" i="36"/>
  <c r="J102" i="36"/>
  <c r="M101" i="36"/>
  <c r="J101" i="36"/>
  <c r="M100" i="36"/>
  <c r="J100" i="36"/>
  <c r="M99" i="36"/>
  <c r="J99" i="36"/>
  <c r="M98" i="36"/>
  <c r="J98" i="36"/>
  <c r="Q92" i="36"/>
  <c r="O92" i="36"/>
  <c r="R91" i="36"/>
  <c r="Q91" i="36"/>
  <c r="O91" i="36"/>
  <c r="C91" i="36"/>
  <c r="Q90" i="36"/>
  <c r="R89" i="36"/>
  <c r="Q89" i="36"/>
  <c r="O89" i="36"/>
  <c r="C89" i="36"/>
  <c r="I86" i="36"/>
  <c r="H86" i="36"/>
  <c r="G86" i="36"/>
  <c r="F86" i="36"/>
  <c r="E86" i="36"/>
  <c r="K84" i="36"/>
  <c r="R84" i="36" s="1"/>
  <c r="R83" i="36"/>
  <c r="Q83" i="36"/>
  <c r="P83" i="36"/>
  <c r="O83" i="36"/>
  <c r="N83" i="36"/>
  <c r="K82" i="36"/>
  <c r="P82" i="36" s="1"/>
  <c r="R81" i="36"/>
  <c r="Q81" i="36"/>
  <c r="P81" i="36"/>
  <c r="O81" i="36"/>
  <c r="N81" i="36"/>
  <c r="K80" i="36"/>
  <c r="R80" i="36" s="1"/>
  <c r="R79" i="36"/>
  <c r="Q79" i="36"/>
  <c r="P79" i="36"/>
  <c r="O79" i="36"/>
  <c r="N79" i="36"/>
  <c r="K78" i="36"/>
  <c r="P78" i="36" s="1"/>
  <c r="R77" i="36"/>
  <c r="Q77" i="36"/>
  <c r="P77" i="36"/>
  <c r="O77" i="36"/>
  <c r="N77" i="36"/>
  <c r="K76" i="36"/>
  <c r="Q76" i="36" s="1"/>
  <c r="R75" i="36"/>
  <c r="Q75" i="36"/>
  <c r="P75" i="36"/>
  <c r="O75" i="36"/>
  <c r="N75" i="36"/>
  <c r="K74" i="36"/>
  <c r="R73" i="36"/>
  <c r="Q73" i="36"/>
  <c r="P73" i="36"/>
  <c r="O73" i="36"/>
  <c r="N73" i="36"/>
  <c r="K72" i="36"/>
  <c r="R72" i="36" s="1"/>
  <c r="R71" i="36"/>
  <c r="Q71" i="36"/>
  <c r="P71" i="36"/>
  <c r="O71" i="36"/>
  <c r="N71" i="36"/>
  <c r="K70" i="36"/>
  <c r="P70" i="36" s="1"/>
  <c r="R69" i="36"/>
  <c r="Q69" i="36"/>
  <c r="P69" i="36"/>
  <c r="O69" i="36"/>
  <c r="N69" i="36"/>
  <c r="K68" i="36"/>
  <c r="R67" i="36"/>
  <c r="Q67" i="36"/>
  <c r="P67" i="36"/>
  <c r="O67" i="36"/>
  <c r="N67" i="36"/>
  <c r="K66" i="36"/>
  <c r="Q66" i="36" s="1"/>
  <c r="R65" i="36"/>
  <c r="Q65" i="36"/>
  <c r="P65" i="36"/>
  <c r="O65" i="36"/>
  <c r="N65" i="36"/>
  <c r="K64" i="36"/>
  <c r="R64" i="36" s="1"/>
  <c r="R63" i="36"/>
  <c r="Q63" i="36"/>
  <c r="P63" i="36"/>
  <c r="O63" i="36"/>
  <c r="N63" i="36"/>
  <c r="K62" i="36"/>
  <c r="P62" i="36" s="1"/>
  <c r="R61" i="36"/>
  <c r="Q61" i="36"/>
  <c r="P61" i="36"/>
  <c r="O61" i="36"/>
  <c r="N61" i="36"/>
  <c r="K60" i="36"/>
  <c r="R59" i="36"/>
  <c r="Q59" i="36"/>
  <c r="P59" i="36"/>
  <c r="O59" i="36"/>
  <c r="N59" i="36"/>
  <c r="K58" i="36"/>
  <c r="O58" i="36" s="1"/>
  <c r="R57" i="36"/>
  <c r="Q57" i="36"/>
  <c r="P57" i="36"/>
  <c r="O57" i="36"/>
  <c r="N57" i="36"/>
  <c r="K56" i="36"/>
  <c r="R56" i="36" s="1"/>
  <c r="R55" i="36"/>
  <c r="Q55" i="36"/>
  <c r="P55" i="36"/>
  <c r="O55" i="36"/>
  <c r="N55" i="36"/>
  <c r="K54" i="36"/>
  <c r="P54" i="36" s="1"/>
  <c r="R53" i="36"/>
  <c r="Q53" i="36"/>
  <c r="P53" i="36"/>
  <c r="O53" i="36"/>
  <c r="N53" i="36"/>
  <c r="K52" i="36"/>
  <c r="Q52" i="36" s="1"/>
  <c r="R51" i="36"/>
  <c r="Q51" i="36"/>
  <c r="P51" i="36"/>
  <c r="O51" i="36"/>
  <c r="N51" i="36"/>
  <c r="K50" i="36"/>
  <c r="O50" i="36" s="1"/>
  <c r="R49" i="36"/>
  <c r="Q49" i="36"/>
  <c r="P49" i="36"/>
  <c r="O49" i="36"/>
  <c r="N49" i="36"/>
  <c r="K48" i="36"/>
  <c r="R48" i="36" s="1"/>
  <c r="R47" i="36"/>
  <c r="Q47" i="36"/>
  <c r="P47" i="36"/>
  <c r="O47" i="36"/>
  <c r="N47" i="36"/>
  <c r="K46" i="36"/>
  <c r="P46" i="36" s="1"/>
  <c r="R45" i="36"/>
  <c r="Q45" i="36"/>
  <c r="P45" i="36"/>
  <c r="O45" i="36"/>
  <c r="N45" i="36"/>
  <c r="K44" i="36"/>
  <c r="R43" i="36"/>
  <c r="Q43" i="36"/>
  <c r="P43" i="36"/>
  <c r="O43" i="36"/>
  <c r="N43" i="36"/>
  <c r="K42" i="36"/>
  <c r="O42" i="36" s="1"/>
  <c r="R41" i="36"/>
  <c r="Q41" i="36"/>
  <c r="P41" i="36"/>
  <c r="O41" i="36"/>
  <c r="N41" i="36"/>
  <c r="K40" i="36"/>
  <c r="R40" i="36" s="1"/>
  <c r="R39" i="36"/>
  <c r="Q39" i="36"/>
  <c r="P39" i="36"/>
  <c r="O39" i="36"/>
  <c r="N39" i="36"/>
  <c r="K38" i="36"/>
  <c r="P38" i="36" s="1"/>
  <c r="R37" i="36"/>
  <c r="Q37" i="36"/>
  <c r="P37" i="36"/>
  <c r="O37" i="36"/>
  <c r="N37" i="36"/>
  <c r="K36" i="36"/>
  <c r="Q36" i="36" s="1"/>
  <c r="R35" i="36"/>
  <c r="Q35" i="36"/>
  <c r="P35" i="36"/>
  <c r="O35" i="36"/>
  <c r="N35" i="36"/>
  <c r="K34" i="36"/>
  <c r="Q34" i="36" s="1"/>
  <c r="R33" i="36"/>
  <c r="Q33" i="36"/>
  <c r="P33" i="36"/>
  <c r="O33" i="36"/>
  <c r="N33" i="36"/>
  <c r="K32" i="36"/>
  <c r="R32" i="36" s="1"/>
  <c r="R31" i="36"/>
  <c r="Q31" i="36"/>
  <c r="P31" i="36"/>
  <c r="O31" i="36"/>
  <c r="N31" i="36"/>
  <c r="K30" i="36"/>
  <c r="P30" i="36" s="1"/>
  <c r="R29" i="36"/>
  <c r="Q29" i="36"/>
  <c r="P29" i="36"/>
  <c r="O29" i="36"/>
  <c r="N29" i="36"/>
  <c r="K28" i="36"/>
  <c r="Q28" i="36" s="1"/>
  <c r="R27" i="36"/>
  <c r="Q27" i="36"/>
  <c r="P27" i="36"/>
  <c r="O27" i="36"/>
  <c r="N27" i="36"/>
  <c r="K26" i="36"/>
  <c r="Q26" i="36" s="1"/>
  <c r="R25" i="36"/>
  <c r="Q25" i="36"/>
  <c r="P25" i="36"/>
  <c r="O25" i="36"/>
  <c r="N25" i="36"/>
  <c r="K24" i="36"/>
  <c r="R24" i="36" s="1"/>
  <c r="R23" i="36"/>
  <c r="Q23" i="36"/>
  <c r="P23" i="36"/>
  <c r="O23" i="36"/>
  <c r="N23" i="36"/>
  <c r="K22" i="36"/>
  <c r="P22" i="36" s="1"/>
  <c r="R21" i="36"/>
  <c r="Q21" i="36"/>
  <c r="P21" i="36"/>
  <c r="O21" i="36"/>
  <c r="N21" i="36"/>
  <c r="K20" i="36"/>
  <c r="Q20" i="36" s="1"/>
  <c r="R19" i="36"/>
  <c r="Q19" i="36"/>
  <c r="P19" i="36"/>
  <c r="O19" i="36"/>
  <c r="N19" i="36"/>
  <c r="R15" i="36"/>
  <c r="R96" i="36" s="1"/>
  <c r="R129" i="36" s="1"/>
  <c r="Q15" i="36"/>
  <c r="Q96" i="36" s="1"/>
  <c r="Q129" i="36" s="1"/>
  <c r="P15" i="36"/>
  <c r="P96" i="36" s="1"/>
  <c r="P129" i="36" s="1"/>
  <c r="O15" i="36"/>
  <c r="O96" i="36" s="1"/>
  <c r="O129" i="36" s="1"/>
  <c r="N15" i="36"/>
  <c r="N96" i="36" s="1"/>
  <c r="N129" i="36" s="1"/>
  <c r="K70" i="35"/>
  <c r="S70" i="35" s="1"/>
  <c r="K68" i="35"/>
  <c r="S68" i="35" s="1"/>
  <c r="K84" i="35"/>
  <c r="S84" i="35" s="1"/>
  <c r="K80" i="35"/>
  <c r="S80" i="35" s="1"/>
  <c r="K78" i="35"/>
  <c r="S78" i="35" s="1"/>
  <c r="K76" i="35"/>
  <c r="S76" i="35" s="1"/>
  <c r="K74" i="35"/>
  <c r="S74" i="35" s="1"/>
  <c r="K72" i="35"/>
  <c r="S72" i="35" s="1"/>
  <c r="K66" i="35"/>
  <c r="S66" i="35" s="1"/>
  <c r="K64" i="35"/>
  <c r="S64" i="35" s="1"/>
  <c r="K62" i="35"/>
  <c r="S62" i="35" s="1"/>
  <c r="K60" i="35"/>
  <c r="S60" i="35" s="1"/>
  <c r="K58" i="35"/>
  <c r="S58" i="35" s="1"/>
  <c r="K56" i="35"/>
  <c r="S56" i="35" s="1"/>
  <c r="K54" i="35"/>
  <c r="S54" i="35" s="1"/>
  <c r="K52" i="35"/>
  <c r="S52" i="35" s="1"/>
  <c r="K50" i="35"/>
  <c r="S50" i="35" s="1"/>
  <c r="K48" i="35"/>
  <c r="S48" i="35" s="1"/>
  <c r="K46" i="35"/>
  <c r="S46" i="35" s="1"/>
  <c r="K44" i="35"/>
  <c r="S44" i="35" s="1"/>
  <c r="K42" i="35"/>
  <c r="S42" i="35" s="1"/>
  <c r="K40" i="35"/>
  <c r="S40" i="35" s="1"/>
  <c r="K38" i="35"/>
  <c r="S38" i="35" s="1"/>
  <c r="K36" i="35"/>
  <c r="S36" i="35" s="1"/>
  <c r="K34" i="35"/>
  <c r="S34" i="35" s="1"/>
  <c r="K32" i="35"/>
  <c r="S32" i="35" s="1"/>
  <c r="K30" i="35"/>
  <c r="S30" i="35" s="1"/>
  <c r="K28" i="35"/>
  <c r="S28" i="35" s="1"/>
  <c r="K26" i="35"/>
  <c r="S26" i="35" s="1"/>
  <c r="K24" i="35"/>
  <c r="S24" i="35" s="1"/>
  <c r="K22" i="35"/>
  <c r="S22" i="35" s="1"/>
  <c r="K20" i="35"/>
  <c r="S20" i="35" s="1"/>
  <c r="E86" i="35"/>
  <c r="O34" i="38" l="1"/>
  <c r="M35" i="38"/>
  <c r="Q64" i="38"/>
  <c r="N66" i="38"/>
  <c r="O70" i="38"/>
  <c r="J108" i="38"/>
  <c r="Q70" i="39"/>
  <c r="J108" i="39"/>
  <c r="O66" i="38"/>
  <c r="M67" i="37"/>
  <c r="Q32" i="38"/>
  <c r="N34" i="38"/>
  <c r="O38" i="38"/>
  <c r="O58" i="37"/>
  <c r="Q38" i="39"/>
  <c r="Q58" i="39"/>
  <c r="O20" i="37"/>
  <c r="M59" i="37"/>
  <c r="R34" i="37"/>
  <c r="Q48" i="38"/>
  <c r="N50" i="38"/>
  <c r="M35" i="36"/>
  <c r="M37" i="37"/>
  <c r="Q26" i="39"/>
  <c r="Q46" i="39"/>
  <c r="M45" i="38"/>
  <c r="M77" i="38"/>
  <c r="R58" i="37"/>
  <c r="N34" i="37"/>
  <c r="R74" i="37"/>
  <c r="O76" i="37"/>
  <c r="Q80" i="37"/>
  <c r="N82" i="37"/>
  <c r="O82" i="37"/>
  <c r="O66" i="37"/>
  <c r="R66" i="37"/>
  <c r="J106" i="37"/>
  <c r="O38" i="37"/>
  <c r="O68" i="37"/>
  <c r="O26" i="37"/>
  <c r="Q40" i="37"/>
  <c r="N42" i="37"/>
  <c r="O36" i="37"/>
  <c r="R26" i="37"/>
  <c r="O42" i="37"/>
  <c r="O52" i="37"/>
  <c r="Q56" i="37"/>
  <c r="N58" i="37"/>
  <c r="Q64" i="37"/>
  <c r="N66" i="37"/>
  <c r="O74" i="37"/>
  <c r="N30" i="36"/>
  <c r="R30" i="36"/>
  <c r="O32" i="36"/>
  <c r="O34" i="36"/>
  <c r="R38" i="36"/>
  <c r="O40" i="36"/>
  <c r="O22" i="36"/>
  <c r="Q42" i="36"/>
  <c r="R46" i="36"/>
  <c r="N22" i="36"/>
  <c r="O46" i="36"/>
  <c r="R62" i="36"/>
  <c r="N70" i="36"/>
  <c r="N62" i="36"/>
  <c r="O70" i="36"/>
  <c r="O78" i="36"/>
  <c r="R82" i="36"/>
  <c r="O84" i="36"/>
  <c r="O48" i="36"/>
  <c r="N78" i="36"/>
  <c r="O56" i="36"/>
  <c r="O62" i="36"/>
  <c r="R70" i="36"/>
  <c r="R78" i="36"/>
  <c r="Q84" i="36"/>
  <c r="N46" i="36"/>
  <c r="O38" i="36"/>
  <c r="M79" i="36"/>
  <c r="N54" i="36"/>
  <c r="M41" i="36"/>
  <c r="O54" i="36"/>
  <c r="R54" i="36"/>
  <c r="R22" i="36"/>
  <c r="O24" i="36"/>
  <c r="O30" i="36"/>
  <c r="M49" i="36"/>
  <c r="O64" i="36"/>
  <c r="O72" i="36"/>
  <c r="O82" i="36"/>
  <c r="M55" i="36"/>
  <c r="M57" i="36"/>
  <c r="N38" i="36"/>
  <c r="M63" i="36"/>
  <c r="M65" i="36"/>
  <c r="R42" i="37"/>
  <c r="O44" i="37"/>
  <c r="Q48" i="37"/>
  <c r="N50" i="37"/>
  <c r="R82" i="37"/>
  <c r="O84" i="37"/>
  <c r="F114" i="37"/>
  <c r="J114" i="37" s="1"/>
  <c r="N26" i="37"/>
  <c r="O50" i="37"/>
  <c r="R50" i="37"/>
  <c r="O28" i="37"/>
  <c r="O30" i="37"/>
  <c r="M126" i="37"/>
  <c r="O34" i="37"/>
  <c r="O60" i="37"/>
  <c r="Q72" i="37"/>
  <c r="N74" i="37"/>
  <c r="M144" i="37"/>
  <c r="Q34" i="39"/>
  <c r="Q66" i="39"/>
  <c r="Q30" i="39"/>
  <c r="Q62" i="39"/>
  <c r="Q22" i="39"/>
  <c r="Q54" i="39"/>
  <c r="Q50" i="39"/>
  <c r="Q82" i="39"/>
  <c r="Q78" i="39"/>
  <c r="J106" i="39"/>
  <c r="Q42" i="39"/>
  <c r="Q74" i="39"/>
  <c r="O22" i="38"/>
  <c r="M29" i="38"/>
  <c r="O74" i="38"/>
  <c r="M91" i="38"/>
  <c r="M75" i="38"/>
  <c r="O58" i="38"/>
  <c r="O26" i="38"/>
  <c r="M61" i="38"/>
  <c r="O42" i="38"/>
  <c r="O50" i="38"/>
  <c r="J110" i="39"/>
  <c r="J106" i="36"/>
  <c r="R44" i="36"/>
  <c r="O44" i="36"/>
  <c r="R68" i="36"/>
  <c r="O68" i="36"/>
  <c r="P22" i="37"/>
  <c r="N22" i="37"/>
  <c r="R22" i="37"/>
  <c r="O60" i="38"/>
  <c r="Q60" i="38"/>
  <c r="O26" i="36"/>
  <c r="R28" i="36"/>
  <c r="O28" i="36"/>
  <c r="M39" i="36"/>
  <c r="P50" i="36"/>
  <c r="N50" i="36"/>
  <c r="R50" i="36"/>
  <c r="Q68" i="36"/>
  <c r="R90" i="36"/>
  <c r="O90" i="36"/>
  <c r="J110" i="36"/>
  <c r="O22" i="37"/>
  <c r="R24" i="37"/>
  <c r="O24" i="37"/>
  <c r="M35" i="37"/>
  <c r="P46" i="37"/>
  <c r="N46" i="37"/>
  <c r="R46" i="37"/>
  <c r="Q46" i="37"/>
  <c r="P78" i="37"/>
  <c r="N78" i="37"/>
  <c r="R78" i="37"/>
  <c r="Q78" i="37"/>
  <c r="Q46" i="38"/>
  <c r="O46" i="38"/>
  <c r="N46" i="38"/>
  <c r="P66" i="36"/>
  <c r="N66" i="36"/>
  <c r="R66" i="36"/>
  <c r="C86" i="36"/>
  <c r="P74" i="36"/>
  <c r="N74" i="36"/>
  <c r="R74" i="36"/>
  <c r="O44" i="38"/>
  <c r="Q44" i="38"/>
  <c r="M23" i="36"/>
  <c r="M25" i="36"/>
  <c r="P34" i="36"/>
  <c r="N34" i="36"/>
  <c r="R34" i="36"/>
  <c r="Q50" i="36"/>
  <c r="O74" i="36"/>
  <c r="R76" i="36"/>
  <c r="O76" i="36"/>
  <c r="M144" i="36"/>
  <c r="M21" i="37"/>
  <c r="P30" i="37"/>
  <c r="N30" i="37"/>
  <c r="R30" i="37"/>
  <c r="P54" i="37"/>
  <c r="N54" i="37"/>
  <c r="R54" i="37"/>
  <c r="Q54" i="37"/>
  <c r="M89" i="37"/>
  <c r="Q30" i="38"/>
  <c r="O30" i="38"/>
  <c r="N30" i="38"/>
  <c r="P70" i="37"/>
  <c r="N70" i="37"/>
  <c r="R70" i="37"/>
  <c r="Q70" i="37"/>
  <c r="Q62" i="38"/>
  <c r="O62" i="38"/>
  <c r="N62" i="38"/>
  <c r="O66" i="36"/>
  <c r="Q22" i="37"/>
  <c r="M27" i="36"/>
  <c r="R36" i="36"/>
  <c r="O36" i="36"/>
  <c r="M47" i="36"/>
  <c r="P58" i="36"/>
  <c r="N58" i="36"/>
  <c r="R58" i="36"/>
  <c r="Q74" i="36"/>
  <c r="R32" i="37"/>
  <c r="O32" i="37"/>
  <c r="M43" i="37"/>
  <c r="M75" i="37"/>
  <c r="J108" i="37"/>
  <c r="O28" i="38"/>
  <c r="Q28" i="38"/>
  <c r="M67" i="38"/>
  <c r="P82" i="38"/>
  <c r="R82" i="38"/>
  <c r="Q82" i="38"/>
  <c r="O82" i="38"/>
  <c r="N82" i="38"/>
  <c r="P26" i="36"/>
  <c r="N26" i="36"/>
  <c r="R26" i="36"/>
  <c r="R60" i="36"/>
  <c r="O60" i="36"/>
  <c r="M71" i="36"/>
  <c r="M73" i="36"/>
  <c r="Q32" i="37"/>
  <c r="P62" i="37"/>
  <c r="N62" i="37"/>
  <c r="R62" i="37"/>
  <c r="Q62" i="37"/>
  <c r="P78" i="38"/>
  <c r="R78" i="38"/>
  <c r="O78" i="38"/>
  <c r="N78" i="38"/>
  <c r="O80" i="38"/>
  <c r="Q80" i="38"/>
  <c r="Q44" i="36"/>
  <c r="R52" i="36"/>
  <c r="O52" i="36"/>
  <c r="R20" i="36"/>
  <c r="O20" i="36"/>
  <c r="M31" i="36"/>
  <c r="M33" i="36"/>
  <c r="P42" i="36"/>
  <c r="N42" i="36"/>
  <c r="R42" i="36"/>
  <c r="Q58" i="36"/>
  <c r="Q60" i="36"/>
  <c r="M89" i="36"/>
  <c r="M27" i="37"/>
  <c r="M29" i="37"/>
  <c r="P38" i="37"/>
  <c r="N38" i="37"/>
  <c r="R38" i="37"/>
  <c r="M51" i="37"/>
  <c r="O62" i="37"/>
  <c r="M83" i="37"/>
  <c r="M51" i="38"/>
  <c r="O76" i="38"/>
  <c r="Q76" i="38"/>
  <c r="Q78" i="38"/>
  <c r="M126" i="38"/>
  <c r="M45" i="37"/>
  <c r="M53" i="37"/>
  <c r="M61" i="37"/>
  <c r="M69" i="37"/>
  <c r="M77" i="37"/>
  <c r="M25" i="38"/>
  <c r="R26" i="38"/>
  <c r="M41" i="38"/>
  <c r="R42" i="38"/>
  <c r="M57" i="38"/>
  <c r="R58" i="38"/>
  <c r="M73" i="38"/>
  <c r="R74" i="38"/>
  <c r="M83" i="38"/>
  <c r="M89" i="39"/>
  <c r="M83" i="36"/>
  <c r="J108" i="36"/>
  <c r="O40" i="37"/>
  <c r="O48" i="37"/>
  <c r="O56" i="37"/>
  <c r="O64" i="37"/>
  <c r="O72" i="37"/>
  <c r="O80" i="37"/>
  <c r="O90" i="37"/>
  <c r="M90" i="37" s="1"/>
  <c r="M23" i="38"/>
  <c r="M39" i="38"/>
  <c r="M55" i="38"/>
  <c r="M71" i="38"/>
  <c r="O90" i="38"/>
  <c r="M90" i="38" s="1"/>
  <c r="J110" i="38"/>
  <c r="N22" i="39"/>
  <c r="N26" i="39"/>
  <c r="N30" i="39"/>
  <c r="N34" i="39"/>
  <c r="N38" i="39"/>
  <c r="N42" i="39"/>
  <c r="N46" i="39"/>
  <c r="N50" i="39"/>
  <c r="N54" i="39"/>
  <c r="N58" i="39"/>
  <c r="N62" i="39"/>
  <c r="N66" i="39"/>
  <c r="N70" i="39"/>
  <c r="N74" i="39"/>
  <c r="N78" i="39"/>
  <c r="N82" i="39"/>
  <c r="M47" i="37"/>
  <c r="M55" i="37"/>
  <c r="M63" i="37"/>
  <c r="M71" i="37"/>
  <c r="M79" i="37"/>
  <c r="M27" i="38"/>
  <c r="M43" i="38"/>
  <c r="M59" i="38"/>
  <c r="C86" i="39"/>
  <c r="M21" i="39"/>
  <c r="M25" i="39"/>
  <c r="M29" i="39"/>
  <c r="M33" i="39"/>
  <c r="M37" i="39"/>
  <c r="M41" i="39"/>
  <c r="M45" i="39"/>
  <c r="M49" i="39"/>
  <c r="M53" i="39"/>
  <c r="M57" i="39"/>
  <c r="M61" i="39"/>
  <c r="M65" i="39"/>
  <c r="M69" i="39"/>
  <c r="M73" i="39"/>
  <c r="M77" i="39"/>
  <c r="M81" i="39"/>
  <c r="M43" i="36"/>
  <c r="M51" i="36"/>
  <c r="M59" i="36"/>
  <c r="M67" i="36"/>
  <c r="M75" i="36"/>
  <c r="M23" i="37"/>
  <c r="M31" i="37"/>
  <c r="M39" i="37"/>
  <c r="M21" i="36"/>
  <c r="Q22" i="36"/>
  <c r="M29" i="36"/>
  <c r="Q30" i="36"/>
  <c r="M37" i="36"/>
  <c r="Q38" i="36"/>
  <c r="M45" i="36"/>
  <c r="Q46" i="36"/>
  <c r="M53" i="36"/>
  <c r="Q54" i="36"/>
  <c r="M61" i="36"/>
  <c r="Q62" i="36"/>
  <c r="M69" i="36"/>
  <c r="Q70" i="36"/>
  <c r="M77" i="36"/>
  <c r="Q78" i="36"/>
  <c r="N82" i="36"/>
  <c r="M126" i="36"/>
  <c r="M25" i="37"/>
  <c r="Q26" i="37"/>
  <c r="M33" i="37"/>
  <c r="Q34" i="37"/>
  <c r="M41" i="37"/>
  <c r="Q42" i="37"/>
  <c r="M49" i="37"/>
  <c r="Q50" i="37"/>
  <c r="M57" i="37"/>
  <c r="Q58" i="37"/>
  <c r="M65" i="37"/>
  <c r="Q66" i="37"/>
  <c r="M73" i="37"/>
  <c r="Q74" i="37"/>
  <c r="M81" i="37"/>
  <c r="Q82" i="37"/>
  <c r="M91" i="37"/>
  <c r="N22" i="38"/>
  <c r="M33" i="38"/>
  <c r="R34" i="38"/>
  <c r="Q36" i="38"/>
  <c r="N38" i="38"/>
  <c r="M49" i="38"/>
  <c r="R50" i="38"/>
  <c r="Q52" i="38"/>
  <c r="N54" i="38"/>
  <c r="M65" i="38"/>
  <c r="R66" i="38"/>
  <c r="Q68" i="38"/>
  <c r="N70" i="38"/>
  <c r="M144" i="38"/>
  <c r="M23" i="39"/>
  <c r="M27" i="39"/>
  <c r="M31" i="39"/>
  <c r="M35" i="39"/>
  <c r="M39" i="39"/>
  <c r="M43" i="39"/>
  <c r="M47" i="39"/>
  <c r="M51" i="39"/>
  <c r="M55" i="39"/>
  <c r="M59" i="39"/>
  <c r="M63" i="39"/>
  <c r="M67" i="39"/>
  <c r="M71" i="39"/>
  <c r="M75" i="39"/>
  <c r="M79" i="39"/>
  <c r="M83" i="39"/>
  <c r="M89" i="38"/>
  <c r="M31" i="38"/>
  <c r="M47" i="38"/>
  <c r="M63" i="38"/>
  <c r="M79" i="38"/>
  <c r="M81" i="38"/>
  <c r="Q24" i="36"/>
  <c r="Q32" i="36"/>
  <c r="Q40" i="36"/>
  <c r="Q48" i="36"/>
  <c r="Q56" i="36"/>
  <c r="Q64" i="36"/>
  <c r="Q72" i="36"/>
  <c r="M81" i="36"/>
  <c r="Q82" i="36"/>
  <c r="M91" i="36"/>
  <c r="C86" i="37"/>
  <c r="Q20" i="37"/>
  <c r="Q28" i="37"/>
  <c r="Q36" i="37"/>
  <c r="Q44" i="37"/>
  <c r="Q52" i="37"/>
  <c r="Q60" i="37"/>
  <c r="Q68" i="37"/>
  <c r="Q76" i="37"/>
  <c r="Q84" i="37"/>
  <c r="C86" i="38"/>
  <c r="M21" i="38"/>
  <c r="R22" i="38"/>
  <c r="Q24" i="38"/>
  <c r="N26" i="38"/>
  <c r="M37" i="38"/>
  <c r="R38" i="38"/>
  <c r="Q40" i="38"/>
  <c r="N42" i="38"/>
  <c r="M53" i="38"/>
  <c r="R54" i="38"/>
  <c r="Q56" i="38"/>
  <c r="N58" i="38"/>
  <c r="M69" i="38"/>
  <c r="R70" i="38"/>
  <c r="Q72" i="38"/>
  <c r="N74" i="38"/>
  <c r="Q84" i="38"/>
  <c r="M91" i="39"/>
  <c r="M144" i="39"/>
  <c r="J112" i="38"/>
  <c r="Q20" i="38"/>
  <c r="M126" i="39"/>
  <c r="O90" i="39"/>
  <c r="M90" i="39" s="1"/>
  <c r="J112" i="39"/>
  <c r="O20" i="39"/>
  <c r="R22" i="39"/>
  <c r="O24" i="39"/>
  <c r="R26" i="39"/>
  <c r="O28" i="39"/>
  <c r="R30" i="39"/>
  <c r="O32" i="39"/>
  <c r="R34" i="39"/>
  <c r="O36" i="39"/>
  <c r="R38" i="39"/>
  <c r="O40" i="39"/>
  <c r="R42" i="39"/>
  <c r="O44" i="39"/>
  <c r="R46" i="39"/>
  <c r="O48" i="39"/>
  <c r="R50" i="39"/>
  <c r="O52" i="39"/>
  <c r="R54" i="39"/>
  <c r="O56" i="39"/>
  <c r="R58" i="39"/>
  <c r="O60" i="39"/>
  <c r="R62" i="39"/>
  <c r="O64" i="39"/>
  <c r="R66" i="39"/>
  <c r="O68" i="39"/>
  <c r="R70" i="39"/>
  <c r="O72" i="39"/>
  <c r="R74" i="39"/>
  <c r="O76" i="39"/>
  <c r="R78" i="39"/>
  <c r="O80" i="39"/>
  <c r="R82" i="39"/>
  <c r="O84" i="39"/>
  <c r="Q20" i="39"/>
  <c r="Q24" i="39"/>
  <c r="Q28" i="39"/>
  <c r="Q32" i="39"/>
  <c r="Q36" i="39"/>
  <c r="Q40" i="39"/>
  <c r="Q44" i="39"/>
  <c r="Q48" i="39"/>
  <c r="Q52" i="39"/>
  <c r="Q56" i="39"/>
  <c r="Q60" i="39"/>
  <c r="Q64" i="39"/>
  <c r="Q68" i="39"/>
  <c r="Q72" i="39"/>
  <c r="Q76" i="39"/>
  <c r="Q80" i="39"/>
  <c r="Q84" i="39"/>
  <c r="O22" i="39"/>
  <c r="O26" i="39"/>
  <c r="O30" i="39"/>
  <c r="O34" i="39"/>
  <c r="O38" i="39"/>
  <c r="O42" i="39"/>
  <c r="O46" i="39"/>
  <c r="O50" i="39"/>
  <c r="O54" i="39"/>
  <c r="O58" i="39"/>
  <c r="O62" i="39"/>
  <c r="O66" i="39"/>
  <c r="O70" i="39"/>
  <c r="O74" i="39"/>
  <c r="O78" i="39"/>
  <c r="O82" i="39"/>
  <c r="Q80" i="36"/>
  <c r="O80" i="36"/>
  <c r="P20" i="39"/>
  <c r="P24" i="39"/>
  <c r="P28" i="39"/>
  <c r="P32" i="39"/>
  <c r="P36" i="39"/>
  <c r="P40" i="39"/>
  <c r="P44" i="39"/>
  <c r="P48" i="39"/>
  <c r="P52" i="39"/>
  <c r="P56" i="39"/>
  <c r="P60" i="39"/>
  <c r="P64" i="39"/>
  <c r="P68" i="39"/>
  <c r="P72" i="39"/>
  <c r="P76" i="39"/>
  <c r="P80" i="39"/>
  <c r="P84" i="39"/>
  <c r="R92" i="39"/>
  <c r="M19" i="39"/>
  <c r="N20" i="39"/>
  <c r="N24" i="39"/>
  <c r="N28" i="39"/>
  <c r="N32" i="39"/>
  <c r="N36" i="39"/>
  <c r="N40" i="39"/>
  <c r="N44" i="39"/>
  <c r="N48" i="39"/>
  <c r="N52" i="39"/>
  <c r="N56" i="39"/>
  <c r="N60" i="39"/>
  <c r="N64" i="39"/>
  <c r="N68" i="39"/>
  <c r="N72" i="39"/>
  <c r="N76" i="39"/>
  <c r="N80" i="39"/>
  <c r="N84" i="39"/>
  <c r="P20" i="38"/>
  <c r="P24" i="38"/>
  <c r="P28" i="38"/>
  <c r="P32" i="38"/>
  <c r="P36" i="38"/>
  <c r="P40" i="38"/>
  <c r="P44" i="38"/>
  <c r="P48" i="38"/>
  <c r="P52" i="38"/>
  <c r="P56" i="38"/>
  <c r="P60" i="38"/>
  <c r="P64" i="38"/>
  <c r="P68" i="38"/>
  <c r="P72" i="38"/>
  <c r="P76" i="38"/>
  <c r="P80" i="38"/>
  <c r="P84" i="38"/>
  <c r="R92" i="38"/>
  <c r="M92" i="38" s="1"/>
  <c r="M19" i="38"/>
  <c r="N20" i="38"/>
  <c r="R20" i="38"/>
  <c r="P22" i="38"/>
  <c r="N24" i="38"/>
  <c r="R24" i="38"/>
  <c r="P26" i="38"/>
  <c r="N28" i="38"/>
  <c r="R28" i="38"/>
  <c r="P30" i="38"/>
  <c r="N32" i="38"/>
  <c r="R32" i="38"/>
  <c r="P34" i="38"/>
  <c r="N36" i="38"/>
  <c r="R36" i="38"/>
  <c r="P38" i="38"/>
  <c r="N40" i="38"/>
  <c r="R40" i="38"/>
  <c r="P42" i="38"/>
  <c r="N44" i="38"/>
  <c r="R44" i="38"/>
  <c r="P46" i="38"/>
  <c r="N48" i="38"/>
  <c r="R48" i="38"/>
  <c r="P50" i="38"/>
  <c r="N52" i="38"/>
  <c r="R52" i="38"/>
  <c r="P54" i="38"/>
  <c r="N56" i="38"/>
  <c r="R56" i="38"/>
  <c r="P58" i="38"/>
  <c r="N60" i="38"/>
  <c r="R60" i="38"/>
  <c r="P62" i="38"/>
  <c r="N64" i="38"/>
  <c r="R64" i="38"/>
  <c r="P66" i="38"/>
  <c r="N68" i="38"/>
  <c r="R68" i="38"/>
  <c r="P70" i="38"/>
  <c r="N72" i="38"/>
  <c r="R72" i="38"/>
  <c r="P74" i="38"/>
  <c r="N76" i="38"/>
  <c r="R76" i="38"/>
  <c r="N80" i="38"/>
  <c r="R80" i="38"/>
  <c r="N84" i="38"/>
  <c r="R84" i="38"/>
  <c r="P20" i="37"/>
  <c r="P24" i="37"/>
  <c r="P28" i="37"/>
  <c r="P32" i="37"/>
  <c r="P36" i="37"/>
  <c r="P40" i="37"/>
  <c r="P44" i="37"/>
  <c r="P48" i="37"/>
  <c r="P52" i="37"/>
  <c r="P56" i="37"/>
  <c r="P60" i="37"/>
  <c r="P64" i="37"/>
  <c r="P68" i="37"/>
  <c r="P72" i="37"/>
  <c r="P76" i="37"/>
  <c r="P80" i="37"/>
  <c r="P84" i="37"/>
  <c r="R92" i="37"/>
  <c r="M19" i="37"/>
  <c r="N20" i="37"/>
  <c r="N24" i="37"/>
  <c r="N28" i="37"/>
  <c r="N32" i="37"/>
  <c r="N36" i="37"/>
  <c r="N40" i="37"/>
  <c r="N44" i="37"/>
  <c r="N48" i="37"/>
  <c r="N52" i="37"/>
  <c r="N56" i="37"/>
  <c r="N60" i="37"/>
  <c r="N64" i="37"/>
  <c r="N68" i="37"/>
  <c r="N72" i="37"/>
  <c r="N76" i="37"/>
  <c r="N80" i="37"/>
  <c r="N84" i="37"/>
  <c r="M90" i="36"/>
  <c r="P20" i="36"/>
  <c r="P24" i="36"/>
  <c r="P28" i="36"/>
  <c r="P32" i="36"/>
  <c r="P36" i="36"/>
  <c r="P40" i="36"/>
  <c r="P44" i="36"/>
  <c r="P48" i="36"/>
  <c r="P52" i="36"/>
  <c r="P56" i="36"/>
  <c r="P60" i="36"/>
  <c r="P64" i="36"/>
  <c r="P68" i="36"/>
  <c r="P72" i="36"/>
  <c r="P76" i="36"/>
  <c r="P80" i="36"/>
  <c r="P84" i="36"/>
  <c r="R92" i="36"/>
  <c r="M92" i="36" s="1"/>
  <c r="M19" i="36"/>
  <c r="N20" i="36"/>
  <c r="N24" i="36"/>
  <c r="N28" i="36"/>
  <c r="N32" i="36"/>
  <c r="N36" i="36"/>
  <c r="N40" i="36"/>
  <c r="N44" i="36"/>
  <c r="N48" i="36"/>
  <c r="N52" i="36"/>
  <c r="N56" i="36"/>
  <c r="N60" i="36"/>
  <c r="N64" i="36"/>
  <c r="N68" i="36"/>
  <c r="N72" i="36"/>
  <c r="N76" i="36"/>
  <c r="N80" i="36"/>
  <c r="N84" i="36"/>
  <c r="M113" i="35"/>
  <c r="M114" i="35"/>
  <c r="I86" i="35"/>
  <c r="M58" i="37" l="1"/>
  <c r="M28" i="37"/>
  <c r="Q93" i="38"/>
  <c r="Q147" i="38" s="1"/>
  <c r="Q149" i="38" s="1"/>
  <c r="M82" i="38"/>
  <c r="M82" i="39"/>
  <c r="M50" i="39"/>
  <c r="M58" i="39"/>
  <c r="M26" i="39"/>
  <c r="N93" i="39" s="1"/>
  <c r="N147" i="39" s="1"/>
  <c r="N149" i="39" s="1"/>
  <c r="M46" i="38"/>
  <c r="M78" i="39"/>
  <c r="M46" i="39"/>
  <c r="M82" i="37"/>
  <c r="O93" i="38"/>
  <c r="O147" i="38" s="1"/>
  <c r="M66" i="37"/>
  <c r="M74" i="37"/>
  <c r="M46" i="37"/>
  <c r="M36" i="37"/>
  <c r="M42" i="37"/>
  <c r="M32" i="37"/>
  <c r="M30" i="37"/>
  <c r="M68" i="37"/>
  <c r="M50" i="37"/>
  <c r="M70" i="36"/>
  <c r="M38" i="36"/>
  <c r="M30" i="36"/>
  <c r="M62" i="36"/>
  <c r="M46" i="36"/>
  <c r="O93" i="36"/>
  <c r="O147" i="36" s="1"/>
  <c r="M64" i="36"/>
  <c r="M32" i="36"/>
  <c r="M82" i="36"/>
  <c r="M78" i="36"/>
  <c r="M34" i="36"/>
  <c r="M68" i="36"/>
  <c r="M42" i="36"/>
  <c r="M20" i="36"/>
  <c r="M54" i="36"/>
  <c r="M22" i="36"/>
  <c r="M58" i="36"/>
  <c r="M84" i="36"/>
  <c r="M50" i="36"/>
  <c r="M36" i="36"/>
  <c r="R93" i="36"/>
  <c r="R147" i="36" s="1"/>
  <c r="R149" i="36" s="1"/>
  <c r="Q93" i="37"/>
  <c r="Q147" i="37" s="1"/>
  <c r="Q149" i="37" s="1"/>
  <c r="M38" i="37"/>
  <c r="M54" i="37"/>
  <c r="M34" i="37"/>
  <c r="M60" i="37"/>
  <c r="M20" i="37"/>
  <c r="M84" i="37"/>
  <c r="M52" i="37"/>
  <c r="M26" i="37"/>
  <c r="M80" i="39"/>
  <c r="M48" i="39"/>
  <c r="M62" i="39"/>
  <c r="M30" i="39"/>
  <c r="M60" i="39"/>
  <c r="M28" i="39"/>
  <c r="M76" i="38"/>
  <c r="M54" i="38"/>
  <c r="M44" i="38"/>
  <c r="M22" i="38"/>
  <c r="M62" i="38"/>
  <c r="M78" i="38"/>
  <c r="M42" i="38"/>
  <c r="M74" i="38"/>
  <c r="M52" i="38"/>
  <c r="M30" i="38"/>
  <c r="M84" i="39"/>
  <c r="M52" i="39"/>
  <c r="Q93" i="36"/>
  <c r="Q147" i="36" s="1"/>
  <c r="Q149" i="36" s="1"/>
  <c r="M54" i="39"/>
  <c r="M22" i="39"/>
  <c r="M70" i="37"/>
  <c r="M78" i="37"/>
  <c r="M22" i="37"/>
  <c r="M66" i="36"/>
  <c r="M70" i="38"/>
  <c r="M28" i="38"/>
  <c r="M44" i="39"/>
  <c r="M48" i="36"/>
  <c r="M80" i="37"/>
  <c r="M48" i="37"/>
  <c r="M58" i="38"/>
  <c r="M26" i="38"/>
  <c r="P93" i="38"/>
  <c r="P147" i="38" s="1"/>
  <c r="P149" i="38" s="1"/>
  <c r="M74" i="39"/>
  <c r="M42" i="39"/>
  <c r="M62" i="37"/>
  <c r="M26" i="36"/>
  <c r="R93" i="38"/>
  <c r="R147" i="38" s="1"/>
  <c r="R149" i="38" s="1"/>
  <c r="M50" i="38"/>
  <c r="M52" i="36"/>
  <c r="M84" i="38"/>
  <c r="M38" i="38"/>
  <c r="M76" i="39"/>
  <c r="M44" i="37"/>
  <c r="P93" i="37"/>
  <c r="P147" i="37" s="1"/>
  <c r="P149" i="37" s="1"/>
  <c r="M80" i="38"/>
  <c r="M68" i="39"/>
  <c r="M36" i="39"/>
  <c r="M70" i="39"/>
  <c r="M38" i="39"/>
  <c r="M64" i="37"/>
  <c r="M60" i="38"/>
  <c r="R93" i="39"/>
  <c r="R147" i="39" s="1"/>
  <c r="R149" i="39" s="1"/>
  <c r="M76" i="37"/>
  <c r="R93" i="37"/>
  <c r="R147" i="37" s="1"/>
  <c r="R149" i="37" s="1"/>
  <c r="M68" i="38"/>
  <c r="M36" i="38"/>
  <c r="M66" i="38"/>
  <c r="M34" i="38"/>
  <c r="M64" i="39"/>
  <c r="M32" i="39"/>
  <c r="M66" i="39"/>
  <c r="M34" i="39"/>
  <c r="O93" i="37"/>
  <c r="O147" i="37" s="1"/>
  <c r="M74" i="36"/>
  <c r="M20" i="38"/>
  <c r="Q93" i="39"/>
  <c r="Q147" i="39" s="1"/>
  <c r="Q149" i="39" s="1"/>
  <c r="M20" i="39"/>
  <c r="P93" i="39"/>
  <c r="P147" i="39" s="1"/>
  <c r="P149" i="39" s="1"/>
  <c r="O93" i="39"/>
  <c r="O147" i="39" s="1"/>
  <c r="M80" i="36"/>
  <c r="P93" i="36"/>
  <c r="P147" i="36" s="1"/>
  <c r="P149" i="36" s="1"/>
  <c r="M72" i="39"/>
  <c r="M56" i="39"/>
  <c r="M40" i="39"/>
  <c r="M24" i="39"/>
  <c r="M92" i="39"/>
  <c r="M64" i="38"/>
  <c r="M48" i="38"/>
  <c r="M32" i="38"/>
  <c r="M72" i="38"/>
  <c r="M56" i="38"/>
  <c r="M40" i="38"/>
  <c r="M24" i="38"/>
  <c r="N93" i="38" s="1"/>
  <c r="N147" i="38" s="1"/>
  <c r="N149" i="38" s="1"/>
  <c r="M72" i="37"/>
  <c r="M56" i="37"/>
  <c r="M40" i="37"/>
  <c r="N93" i="37" s="1"/>
  <c r="N147" i="37" s="1"/>
  <c r="N149" i="37" s="1"/>
  <c r="M24" i="37"/>
  <c r="M92" i="37"/>
  <c r="M76" i="36"/>
  <c r="M28" i="36"/>
  <c r="N93" i="36" s="1"/>
  <c r="N147" i="36" s="1"/>
  <c r="N149" i="36" s="1"/>
  <c r="M72" i="36"/>
  <c r="M56" i="36"/>
  <c r="M40" i="36"/>
  <c r="M24" i="36"/>
  <c r="M60" i="36"/>
  <c r="M44" i="36"/>
  <c r="I54" i="26"/>
  <c r="J54" i="26"/>
  <c r="K54" i="26"/>
  <c r="L54" i="26"/>
  <c r="M54" i="26"/>
  <c r="I55" i="26"/>
  <c r="J55" i="26"/>
  <c r="K55" i="26"/>
  <c r="L55" i="26"/>
  <c r="M55" i="26"/>
  <c r="I56" i="26"/>
  <c r="J56" i="26"/>
  <c r="K56" i="26"/>
  <c r="L56" i="26"/>
  <c r="M56" i="26"/>
  <c r="I57" i="26"/>
  <c r="J57" i="26"/>
  <c r="K57" i="26"/>
  <c r="L57" i="26"/>
  <c r="M57" i="26"/>
  <c r="H57" i="26"/>
  <c r="H56" i="26"/>
  <c r="H55" i="26"/>
  <c r="H54" i="26"/>
  <c r="I44" i="26"/>
  <c r="J44" i="26"/>
  <c r="K44" i="26"/>
  <c r="L44" i="26"/>
  <c r="M44" i="26"/>
  <c r="I45" i="26"/>
  <c r="J45" i="26"/>
  <c r="K45" i="26"/>
  <c r="L45" i="26"/>
  <c r="M45" i="26"/>
  <c r="I46" i="26"/>
  <c r="J46" i="26"/>
  <c r="K46" i="26"/>
  <c r="L46" i="26"/>
  <c r="M46" i="26"/>
  <c r="I47" i="26"/>
  <c r="J47" i="26"/>
  <c r="K47" i="26"/>
  <c r="L47" i="26"/>
  <c r="M47" i="26"/>
  <c r="H47" i="26"/>
  <c r="H46" i="26"/>
  <c r="H45" i="26"/>
  <c r="H44" i="26"/>
  <c r="Q90" i="35"/>
  <c r="Q91" i="35"/>
  <c r="Q92" i="35"/>
  <c r="Q89" i="35"/>
  <c r="R89" i="35"/>
  <c r="O89" i="35"/>
  <c r="M93" i="36" l="1"/>
  <c r="M147" i="36" s="1"/>
  <c r="M93" i="37"/>
  <c r="M147" i="37" s="1"/>
  <c r="M89" i="35"/>
  <c r="M93" i="38"/>
  <c r="M147" i="38" s="1"/>
  <c r="M93" i="39"/>
  <c r="M147" i="39" s="1"/>
  <c r="M104" i="35"/>
  <c r="N126" i="35"/>
  <c r="I43" i="26" s="1"/>
  <c r="O126" i="35"/>
  <c r="J43" i="26" s="1"/>
  <c r="P126" i="35"/>
  <c r="K43" i="26" s="1"/>
  <c r="Q126" i="35"/>
  <c r="L43" i="26" s="1"/>
  <c r="R126" i="35"/>
  <c r="M43" i="26" s="1"/>
  <c r="M123" i="35"/>
  <c r="M124" i="35"/>
  <c r="M125" i="35"/>
  <c r="J124" i="35"/>
  <c r="J125" i="35"/>
  <c r="J123" i="35"/>
  <c r="C91" i="35"/>
  <c r="C89" i="35"/>
  <c r="J92" i="35"/>
  <c r="J90" i="35"/>
  <c r="J104" i="35" l="1"/>
  <c r="A30" i="27" l="1"/>
  <c r="A31" i="27" l="1"/>
  <c r="A32" i="27" s="1"/>
  <c r="A33" i="27" s="1"/>
  <c r="A34" i="27" s="1"/>
  <c r="A35" i="27" s="1"/>
  <c r="A36" i="27" s="1"/>
  <c r="A37" i="27" s="1"/>
  <c r="A39" i="27" s="1"/>
  <c r="A40" i="27" s="1"/>
  <c r="D9" i="38"/>
  <c r="D9" i="37"/>
  <c r="D9" i="36"/>
  <c r="D9" i="40" s="1"/>
  <c r="O149" i="37" l="1"/>
  <c r="O149" i="36"/>
  <c r="O149" i="38"/>
  <c r="O149" i="39"/>
  <c r="D9" i="35"/>
  <c r="A46" i="27"/>
  <c r="A47" i="27" s="1"/>
  <c r="A48" i="27" s="1"/>
  <c r="A49" i="27" s="1"/>
  <c r="B5" i="39" l="1"/>
  <c r="B5" i="38"/>
  <c r="B5" i="37"/>
  <c r="B5" i="36"/>
  <c r="B4" i="39"/>
  <c r="B4" i="38"/>
  <c r="B4" i="37"/>
  <c r="B4" i="36"/>
  <c r="F13" i="26"/>
  <c r="F37" i="26" s="1"/>
  <c r="F12" i="26"/>
  <c r="F36" i="26" s="1"/>
  <c r="F11" i="26"/>
  <c r="F35" i="26" s="1"/>
  <c r="F10" i="26"/>
  <c r="F34" i="26" s="1"/>
  <c r="F9" i="26"/>
  <c r="F43" i="26" s="1"/>
  <c r="L3" i="26"/>
  <c r="M9" i="26"/>
  <c r="M10" i="26"/>
  <c r="M11" i="26"/>
  <c r="M12" i="26"/>
  <c r="M13" i="26"/>
  <c r="I9" i="26"/>
  <c r="J9" i="26"/>
  <c r="K9" i="26"/>
  <c r="L9" i="26"/>
  <c r="I10" i="26"/>
  <c r="J10" i="26"/>
  <c r="K10" i="26"/>
  <c r="L10" i="26"/>
  <c r="I11" i="26"/>
  <c r="J11" i="26"/>
  <c r="K11" i="26"/>
  <c r="L11" i="26"/>
  <c r="I12" i="26"/>
  <c r="J12" i="26"/>
  <c r="K12" i="26"/>
  <c r="L12" i="26"/>
  <c r="I13" i="26"/>
  <c r="J13" i="26"/>
  <c r="K13" i="26"/>
  <c r="L13" i="26"/>
  <c r="H3" i="26"/>
  <c r="H2" i="26"/>
  <c r="L2" i="26"/>
  <c r="M12" i="39"/>
  <c r="M149" i="39" s="1"/>
  <c r="M12" i="38"/>
  <c r="M149" i="38" s="1"/>
  <c r="M12" i="37"/>
  <c r="M149" i="37" s="1"/>
  <c r="M12" i="36"/>
  <c r="M149" i="36" s="1"/>
  <c r="P15" i="35"/>
  <c r="O15" i="35"/>
  <c r="N15" i="35"/>
  <c r="H13" i="26" l="1"/>
  <c r="H12" i="26"/>
  <c r="H11" i="26"/>
  <c r="H9" i="26"/>
  <c r="H10" i="26"/>
  <c r="F57" i="26"/>
  <c r="F56" i="26"/>
  <c r="F55" i="26"/>
  <c r="F53" i="26"/>
  <c r="F54" i="26"/>
  <c r="I48" i="26"/>
  <c r="M48" i="26"/>
  <c r="J48" i="26"/>
  <c r="K48" i="26"/>
  <c r="L48" i="26"/>
  <c r="F46" i="26"/>
  <c r="F44" i="26"/>
  <c r="F33" i="26"/>
  <c r="F47" i="26"/>
  <c r="F45" i="26"/>
  <c r="K14" i="26"/>
  <c r="L14" i="26"/>
  <c r="M14" i="26"/>
  <c r="J14" i="26"/>
  <c r="I14" i="26"/>
  <c r="B54" i="26" s="1"/>
  <c r="B59" i="26" l="1"/>
  <c r="D27" i="26"/>
  <c r="C54" i="26"/>
  <c r="B17" i="26"/>
  <c r="C17" i="26"/>
  <c r="C11" i="26"/>
  <c r="B11" i="26"/>
  <c r="M12" i="35"/>
  <c r="H14" i="26" s="1"/>
  <c r="R144" i="35"/>
  <c r="M53" i="26" s="1"/>
  <c r="M58" i="26" s="1"/>
  <c r="Q144" i="35"/>
  <c r="L53" i="26" s="1"/>
  <c r="L58" i="26" s="1"/>
  <c r="P144" i="35"/>
  <c r="K53" i="26" s="1"/>
  <c r="K58" i="26" s="1"/>
  <c r="O144" i="35"/>
  <c r="J53" i="26" s="1"/>
  <c r="J58" i="26" s="1"/>
  <c r="N144" i="35"/>
  <c r="I53" i="26" s="1"/>
  <c r="I58" i="26" s="1"/>
  <c r="M143" i="35"/>
  <c r="M142" i="35"/>
  <c r="M141" i="35"/>
  <c r="M140" i="35"/>
  <c r="M139" i="35"/>
  <c r="M138" i="35"/>
  <c r="M137" i="35"/>
  <c r="M136" i="35"/>
  <c r="M135" i="35"/>
  <c r="M134" i="35"/>
  <c r="M133" i="35"/>
  <c r="M132" i="35"/>
  <c r="M122" i="35"/>
  <c r="J122" i="35"/>
  <c r="M121" i="35"/>
  <c r="J121" i="35"/>
  <c r="M120" i="35"/>
  <c r="J120" i="35"/>
  <c r="M119" i="35"/>
  <c r="J119" i="35"/>
  <c r="M118" i="35"/>
  <c r="J118" i="35"/>
  <c r="M117" i="35"/>
  <c r="J117" i="35"/>
  <c r="M116" i="35"/>
  <c r="J116" i="35"/>
  <c r="M115" i="35"/>
  <c r="J115" i="35"/>
  <c r="J113" i="35"/>
  <c r="M112" i="35"/>
  <c r="J112" i="35"/>
  <c r="F111" i="35"/>
  <c r="M110" i="35"/>
  <c r="M108" i="35"/>
  <c r="F108" i="35"/>
  <c r="F107" i="35"/>
  <c r="M106" i="35"/>
  <c r="M105" i="35"/>
  <c r="J105" i="35"/>
  <c r="M103" i="35"/>
  <c r="J103" i="35"/>
  <c r="M102" i="35"/>
  <c r="J102" i="35"/>
  <c r="M101" i="35"/>
  <c r="J101" i="35"/>
  <c r="M100" i="35"/>
  <c r="J100" i="35"/>
  <c r="M99" i="35"/>
  <c r="J99" i="35"/>
  <c r="M98" i="35"/>
  <c r="J98" i="35"/>
  <c r="R91" i="35"/>
  <c r="O91" i="35"/>
  <c r="H86" i="35"/>
  <c r="G86" i="35"/>
  <c r="J114" i="35"/>
  <c r="Q84" i="35"/>
  <c r="R83" i="35"/>
  <c r="Q83" i="35"/>
  <c r="P83" i="35"/>
  <c r="O83" i="35"/>
  <c r="N83" i="35"/>
  <c r="Q82" i="35"/>
  <c r="R81" i="35"/>
  <c r="Q81" i="35"/>
  <c r="P81" i="35"/>
  <c r="O81" i="35"/>
  <c r="N81" i="35"/>
  <c r="Q80" i="35"/>
  <c r="R79" i="35"/>
  <c r="Q79" i="35"/>
  <c r="P79" i="35"/>
  <c r="O79" i="35"/>
  <c r="N79" i="35"/>
  <c r="Q78" i="35"/>
  <c r="R77" i="35"/>
  <c r="Q77" i="35"/>
  <c r="P77" i="35"/>
  <c r="O77" i="35"/>
  <c r="N77" i="35"/>
  <c r="Q76" i="35"/>
  <c r="R75" i="35"/>
  <c r="Q75" i="35"/>
  <c r="P75" i="35"/>
  <c r="O75" i="35"/>
  <c r="N75" i="35"/>
  <c r="Q74" i="35"/>
  <c r="R73" i="35"/>
  <c r="Q73" i="35"/>
  <c r="P73" i="35"/>
  <c r="O73" i="35"/>
  <c r="N73" i="35"/>
  <c r="Q72" i="35"/>
  <c r="R71" i="35"/>
  <c r="Q71" i="35"/>
  <c r="P71" i="35"/>
  <c r="O71" i="35"/>
  <c r="N71" i="35"/>
  <c r="Q70" i="35"/>
  <c r="R69" i="35"/>
  <c r="Q69" i="35"/>
  <c r="P69" i="35"/>
  <c r="O69" i="35"/>
  <c r="N69" i="35"/>
  <c r="Q68" i="35"/>
  <c r="R67" i="35"/>
  <c r="Q67" i="35"/>
  <c r="P67" i="35"/>
  <c r="O67" i="35"/>
  <c r="N67" i="35"/>
  <c r="Q66" i="35"/>
  <c r="R65" i="35"/>
  <c r="Q65" i="35"/>
  <c r="P65" i="35"/>
  <c r="O65" i="35"/>
  <c r="N65" i="35"/>
  <c r="Q64" i="35"/>
  <c r="R63" i="35"/>
  <c r="Q63" i="35"/>
  <c r="P63" i="35"/>
  <c r="O63" i="35"/>
  <c r="N63" i="35"/>
  <c r="Q62" i="35"/>
  <c r="R61" i="35"/>
  <c r="Q61" i="35"/>
  <c r="P61" i="35"/>
  <c r="O61" i="35"/>
  <c r="N61" i="35"/>
  <c r="Q60" i="35"/>
  <c r="R59" i="35"/>
  <c r="Q59" i="35"/>
  <c r="P59" i="35"/>
  <c r="O59" i="35"/>
  <c r="N59" i="35"/>
  <c r="Q58" i="35"/>
  <c r="R57" i="35"/>
  <c r="Q57" i="35"/>
  <c r="P57" i="35"/>
  <c r="O57" i="35"/>
  <c r="N57" i="35"/>
  <c r="Q56" i="35"/>
  <c r="R55" i="35"/>
  <c r="Q55" i="35"/>
  <c r="P55" i="35"/>
  <c r="O55" i="35"/>
  <c r="N55" i="35"/>
  <c r="Q54" i="35"/>
  <c r="R53" i="35"/>
  <c r="Q53" i="35"/>
  <c r="P53" i="35"/>
  <c r="O53" i="35"/>
  <c r="N53" i="35"/>
  <c r="Q52" i="35"/>
  <c r="R51" i="35"/>
  <c r="Q51" i="35"/>
  <c r="P51" i="35"/>
  <c r="O51" i="35"/>
  <c r="N51" i="35"/>
  <c r="Q50" i="35"/>
  <c r="R49" i="35"/>
  <c r="Q49" i="35"/>
  <c r="P49" i="35"/>
  <c r="O49" i="35"/>
  <c r="N49" i="35"/>
  <c r="Q48" i="35"/>
  <c r="R47" i="35"/>
  <c r="Q47" i="35"/>
  <c r="P47" i="35"/>
  <c r="O47" i="35"/>
  <c r="N47" i="35"/>
  <c r="Q46" i="35"/>
  <c r="R45" i="35"/>
  <c r="Q45" i="35"/>
  <c r="P45" i="35"/>
  <c r="O45" i="35"/>
  <c r="N45" i="35"/>
  <c r="P44" i="35"/>
  <c r="R43" i="35"/>
  <c r="Q43" i="35"/>
  <c r="P43" i="35"/>
  <c r="O43" i="35"/>
  <c r="N43" i="35"/>
  <c r="P42" i="35"/>
  <c r="R41" i="35"/>
  <c r="Q41" i="35"/>
  <c r="P41" i="35"/>
  <c r="O41" i="35"/>
  <c r="N41" i="35"/>
  <c r="P40" i="35"/>
  <c r="R39" i="35"/>
  <c r="Q39" i="35"/>
  <c r="P39" i="35"/>
  <c r="O39" i="35"/>
  <c r="N39" i="35"/>
  <c r="P38" i="35"/>
  <c r="R37" i="35"/>
  <c r="Q37" i="35"/>
  <c r="P37" i="35"/>
  <c r="O37" i="35"/>
  <c r="N37" i="35"/>
  <c r="P36" i="35"/>
  <c r="R35" i="35"/>
  <c r="Q35" i="35"/>
  <c r="P35" i="35"/>
  <c r="O35" i="35"/>
  <c r="N35" i="35"/>
  <c r="P34" i="35"/>
  <c r="R33" i="35"/>
  <c r="Q33" i="35"/>
  <c r="P33" i="35"/>
  <c r="O33" i="35"/>
  <c r="N33" i="35"/>
  <c r="P32" i="35"/>
  <c r="R31" i="35"/>
  <c r="Q31" i="35"/>
  <c r="P31" i="35"/>
  <c r="O31" i="35"/>
  <c r="N31" i="35"/>
  <c r="R30" i="35"/>
  <c r="R29" i="35"/>
  <c r="Q29" i="35"/>
  <c r="P29" i="35"/>
  <c r="O29" i="35"/>
  <c r="N29" i="35"/>
  <c r="P28" i="35"/>
  <c r="R27" i="35"/>
  <c r="Q27" i="35"/>
  <c r="P27" i="35"/>
  <c r="O27" i="35"/>
  <c r="N27" i="35"/>
  <c r="R26" i="35"/>
  <c r="R25" i="35"/>
  <c r="Q25" i="35"/>
  <c r="P25" i="35"/>
  <c r="O25" i="35"/>
  <c r="N25" i="35"/>
  <c r="P24" i="35"/>
  <c r="R23" i="35"/>
  <c r="Q23" i="35"/>
  <c r="P23" i="35"/>
  <c r="O23" i="35"/>
  <c r="N23" i="35"/>
  <c r="R22" i="35"/>
  <c r="R21" i="35"/>
  <c r="Q21" i="35"/>
  <c r="P21" i="35"/>
  <c r="O21" i="35"/>
  <c r="N21" i="35"/>
  <c r="P20" i="35"/>
  <c r="R19" i="35"/>
  <c r="Q19" i="35"/>
  <c r="P19" i="35"/>
  <c r="O19" i="35"/>
  <c r="N19" i="35"/>
  <c r="R15" i="35"/>
  <c r="R96" i="35" s="1"/>
  <c r="R129" i="35" s="1"/>
  <c r="Q15" i="35"/>
  <c r="Q96" i="35" s="1"/>
  <c r="Q129" i="35" s="1"/>
  <c r="P96" i="35"/>
  <c r="P129" i="35" s="1"/>
  <c r="O96" i="35"/>
  <c r="O129" i="35" s="1"/>
  <c r="N96" i="35"/>
  <c r="N129" i="35" s="1"/>
  <c r="M126" i="35" l="1"/>
  <c r="H43" i="26" s="1"/>
  <c r="H48" i="26" s="1"/>
  <c r="L37" i="26"/>
  <c r="L34" i="26"/>
  <c r="J37" i="26"/>
  <c r="K37" i="26"/>
  <c r="M37" i="26"/>
  <c r="I37" i="26"/>
  <c r="I36" i="26"/>
  <c r="L36" i="26"/>
  <c r="J36" i="26"/>
  <c r="K36" i="26"/>
  <c r="M36" i="26"/>
  <c r="M35" i="26"/>
  <c r="I35" i="26"/>
  <c r="L35" i="26"/>
  <c r="K35" i="26"/>
  <c r="J35" i="26"/>
  <c r="M34" i="26"/>
  <c r="K34" i="26"/>
  <c r="I34" i="26"/>
  <c r="J34" i="26"/>
  <c r="M59" i="35"/>
  <c r="M75" i="35"/>
  <c r="M91" i="35"/>
  <c r="M51" i="35"/>
  <c r="N68" i="35"/>
  <c r="N52" i="35"/>
  <c r="N76" i="35"/>
  <c r="O52" i="35"/>
  <c r="R76" i="35"/>
  <c r="R52" i="35"/>
  <c r="N84" i="35"/>
  <c r="O60" i="35"/>
  <c r="M67" i="35"/>
  <c r="M83" i="35"/>
  <c r="R60" i="35"/>
  <c r="O32" i="35"/>
  <c r="Q20" i="35"/>
  <c r="N60" i="35"/>
  <c r="R68" i="35"/>
  <c r="R84" i="35"/>
  <c r="M23" i="35"/>
  <c r="N24" i="35"/>
  <c r="O26" i="35"/>
  <c r="N28" i="35"/>
  <c r="M29" i="35"/>
  <c r="O38" i="35"/>
  <c r="M39" i="35"/>
  <c r="N40" i="35"/>
  <c r="O42" i="35"/>
  <c r="N44" i="35"/>
  <c r="M45" i="35"/>
  <c r="M53" i="35"/>
  <c r="M61" i="35"/>
  <c r="O68" i="35"/>
  <c r="M69" i="35"/>
  <c r="O76" i="35"/>
  <c r="M77" i="35"/>
  <c r="O84" i="35"/>
  <c r="O28" i="35"/>
  <c r="O44" i="35"/>
  <c r="J110" i="35"/>
  <c r="Q28" i="35"/>
  <c r="Q32" i="35"/>
  <c r="Q44" i="35"/>
  <c r="M47" i="35"/>
  <c r="M55" i="35"/>
  <c r="M63" i="35"/>
  <c r="M71" i="35"/>
  <c r="M79" i="35"/>
  <c r="O92" i="35"/>
  <c r="R92" i="35"/>
  <c r="R20" i="35"/>
  <c r="O22" i="35"/>
  <c r="N20" i="35"/>
  <c r="O24" i="35"/>
  <c r="O34" i="35"/>
  <c r="N36" i="35"/>
  <c r="O40" i="35"/>
  <c r="N72" i="35"/>
  <c r="N80" i="35"/>
  <c r="O90" i="35"/>
  <c r="J108" i="35"/>
  <c r="R36" i="35"/>
  <c r="M19" i="35"/>
  <c r="M25" i="35"/>
  <c r="R32" i="35"/>
  <c r="M35" i="35"/>
  <c r="M41" i="35"/>
  <c r="N48" i="35"/>
  <c r="N56" i="35"/>
  <c r="N64" i="35"/>
  <c r="O20" i="35"/>
  <c r="M21" i="35"/>
  <c r="Q24" i="35"/>
  <c r="R28" i="35"/>
  <c r="O30" i="35"/>
  <c r="M31" i="35"/>
  <c r="N32" i="35"/>
  <c r="O36" i="35"/>
  <c r="M37" i="35"/>
  <c r="Q40" i="35"/>
  <c r="R44" i="35"/>
  <c r="O48" i="35"/>
  <c r="M49" i="35"/>
  <c r="O56" i="35"/>
  <c r="M57" i="35"/>
  <c r="O64" i="35"/>
  <c r="M65" i="35"/>
  <c r="O72" i="35"/>
  <c r="M73" i="35"/>
  <c r="O80" i="35"/>
  <c r="M81" i="35"/>
  <c r="R90" i="35"/>
  <c r="J106" i="35"/>
  <c r="R24" i="35"/>
  <c r="M27" i="35"/>
  <c r="M33" i="35"/>
  <c r="Q36" i="35"/>
  <c r="R40" i="35"/>
  <c r="M43" i="35"/>
  <c r="R48" i="35"/>
  <c r="R56" i="35"/>
  <c r="R64" i="35"/>
  <c r="R72" i="35"/>
  <c r="R80" i="35"/>
  <c r="M144" i="35"/>
  <c r="H53" i="26" s="1"/>
  <c r="H58" i="26" s="1"/>
  <c r="Q22" i="35"/>
  <c r="Q26" i="35"/>
  <c r="Q30" i="35"/>
  <c r="Q34" i="35"/>
  <c r="Q38" i="35"/>
  <c r="Q42" i="35"/>
  <c r="N46" i="35"/>
  <c r="R46" i="35"/>
  <c r="P48" i="35"/>
  <c r="N50" i="35"/>
  <c r="R50" i="35"/>
  <c r="P52" i="35"/>
  <c r="N54" i="35"/>
  <c r="R54" i="35"/>
  <c r="P56" i="35"/>
  <c r="N58" i="35"/>
  <c r="R58" i="35"/>
  <c r="P60" i="35"/>
  <c r="N62" i="35"/>
  <c r="R62" i="35"/>
  <c r="P64" i="35"/>
  <c r="N66" i="35"/>
  <c r="R66" i="35"/>
  <c r="P68" i="35"/>
  <c r="N70" i="35"/>
  <c r="R70" i="35"/>
  <c r="P72" i="35"/>
  <c r="N74" i="35"/>
  <c r="R74" i="35"/>
  <c r="P76" i="35"/>
  <c r="N78" i="35"/>
  <c r="R78" i="35"/>
  <c r="P80" i="35"/>
  <c r="N82" i="35"/>
  <c r="R82" i="35"/>
  <c r="P84" i="35"/>
  <c r="P22" i="35"/>
  <c r="P26" i="35"/>
  <c r="P30" i="35"/>
  <c r="N22" i="35"/>
  <c r="N26" i="35"/>
  <c r="N30" i="35"/>
  <c r="N34" i="35"/>
  <c r="R34" i="35"/>
  <c r="N38" i="35"/>
  <c r="R38" i="35"/>
  <c r="N42" i="35"/>
  <c r="R42" i="35"/>
  <c r="O46" i="35"/>
  <c r="O50" i="35"/>
  <c r="O54" i="35"/>
  <c r="O58" i="35"/>
  <c r="O62" i="35"/>
  <c r="O66" i="35"/>
  <c r="O70" i="35"/>
  <c r="O74" i="35"/>
  <c r="O78" i="35"/>
  <c r="O82" i="35"/>
  <c r="P46" i="35"/>
  <c r="P50" i="35"/>
  <c r="P54" i="35"/>
  <c r="P58" i="35"/>
  <c r="P62" i="35"/>
  <c r="P66" i="35"/>
  <c r="P70" i="35"/>
  <c r="P74" i="35"/>
  <c r="P78" i="35"/>
  <c r="P82" i="35"/>
  <c r="S147" i="35" l="1"/>
  <c r="S149" i="35" s="1"/>
  <c r="H37" i="26"/>
  <c r="H36" i="26"/>
  <c r="H35" i="26"/>
  <c r="H34" i="26"/>
  <c r="M52" i="35"/>
  <c r="M76" i="35"/>
  <c r="M60" i="35"/>
  <c r="M84" i="35"/>
  <c r="M68" i="35"/>
  <c r="M28" i="35"/>
  <c r="M44" i="35"/>
  <c r="M80" i="35"/>
  <c r="M20" i="35"/>
  <c r="M72" i="35"/>
  <c r="M56" i="35"/>
  <c r="M40" i="35"/>
  <c r="M48" i="35"/>
  <c r="M32" i="35"/>
  <c r="M36" i="35"/>
  <c r="M24" i="35"/>
  <c r="M90" i="35"/>
  <c r="M22" i="35"/>
  <c r="M92" i="35"/>
  <c r="M64" i="35"/>
  <c r="M30" i="35"/>
  <c r="M70" i="35"/>
  <c r="M54" i="35"/>
  <c r="M42" i="35"/>
  <c r="M34" i="35"/>
  <c r="M74" i="35"/>
  <c r="M58" i="35"/>
  <c r="M78" i="35"/>
  <c r="M62" i="35"/>
  <c r="M46" i="35"/>
  <c r="M38" i="35"/>
  <c r="M26" i="35"/>
  <c r="M82" i="35"/>
  <c r="M66" i="35"/>
  <c r="M50" i="35"/>
  <c r="N147" i="35" l="1"/>
  <c r="N149" i="35" s="1"/>
  <c r="M147" i="35"/>
  <c r="M149" i="35" s="1"/>
  <c r="P147" i="35"/>
  <c r="P149" i="35" s="1"/>
  <c r="K33" i="26"/>
  <c r="K38" i="26" s="1"/>
  <c r="O147" i="35"/>
  <c r="O149" i="35" s="1"/>
  <c r="J33" i="26"/>
  <c r="J38" i="26" s="1"/>
  <c r="Q147" i="35"/>
  <c r="Q149" i="35" s="1"/>
  <c r="L33" i="26"/>
  <c r="L38" i="26" s="1"/>
  <c r="R147" i="35"/>
  <c r="R149" i="35" s="1"/>
  <c r="M33" i="26"/>
  <c r="M38" i="26" s="1"/>
  <c r="I33" i="26" l="1"/>
  <c r="I38" i="26" s="1"/>
  <c r="H33" i="26"/>
  <c r="H38" i="26" s="1"/>
</calcChain>
</file>

<file path=xl/comments1.xml><?xml version="1.0" encoding="utf-8"?>
<comments xmlns="http://schemas.openxmlformats.org/spreadsheetml/2006/main">
  <authors>
    <author>"DeahnE"</author>
    <author>DEAHN Erin - ELD</author>
  </authors>
  <commentList>
    <comment ref="H10" authorId="0" shapeId="0">
      <text>
        <r>
          <rPr>
            <b/>
            <sz val="9"/>
            <color indexed="81"/>
            <rFont val="Tahoma"/>
            <family val="2"/>
          </rPr>
          <t>"DeahnE":</t>
        </r>
        <r>
          <rPr>
            <sz val="9"/>
            <color indexed="81"/>
            <rFont val="Tahoma"/>
            <family val="2"/>
          </rPr>
          <t xml:space="preserve">
See "instructions" tab, B33</t>
        </r>
      </text>
    </comment>
    <comment ref="I10" authorId="0" shapeId="0">
      <text>
        <r>
          <rPr>
            <b/>
            <sz val="9"/>
            <color indexed="81"/>
            <rFont val="Tahoma"/>
            <family val="2"/>
          </rPr>
          <t>"DeahnE":</t>
        </r>
        <r>
          <rPr>
            <sz val="9"/>
            <color indexed="81"/>
            <rFont val="Tahoma"/>
            <family val="2"/>
          </rPr>
          <t xml:space="preserve">
See Instructions tab B34.  Include ALL Medicaid carry over, from previous years, that has yet to be invested back into this HFO program
</t>
        </r>
      </text>
    </comment>
    <comment ref="J10" authorId="0" shapeId="0">
      <text>
        <r>
          <rPr>
            <b/>
            <sz val="9"/>
            <color indexed="81"/>
            <rFont val="Tahoma"/>
            <family val="2"/>
          </rPr>
          <t>"DeahnE":</t>
        </r>
        <r>
          <rPr>
            <sz val="9"/>
            <color indexed="81"/>
            <rFont val="Tahoma"/>
            <family val="2"/>
          </rPr>
          <t xml:space="preserve">
See Instructions Tab B35
Of the funds indicated in I10 and of your anticipated earnings this biennium (H12), how much Medicaid funding are you investing into this HFO program, for this biennium?
</t>
        </r>
      </text>
    </comment>
    <comment ref="C106" authorId="1" shapeId="0">
      <text>
        <r>
          <rPr>
            <b/>
            <sz val="9"/>
            <color indexed="81"/>
            <rFont val="Tahoma"/>
            <family val="2"/>
          </rPr>
          <t>DEAHN Erin - ELD:</t>
        </r>
        <r>
          <rPr>
            <sz val="9"/>
            <color indexed="81"/>
            <rFont val="Tahoma"/>
            <family val="2"/>
          </rPr>
          <t xml:space="preserve">
Change this mileage reimbursement rate if needed</t>
        </r>
      </text>
    </comment>
    <comment ref="C108" authorId="1" shapeId="0">
      <text>
        <r>
          <rPr>
            <b/>
            <sz val="9"/>
            <color indexed="81"/>
            <rFont val="Tahoma"/>
            <family val="2"/>
          </rPr>
          <t>DEAHN Erin - ELD:</t>
        </r>
        <r>
          <rPr>
            <sz val="9"/>
            <color indexed="81"/>
            <rFont val="Tahoma"/>
            <family val="2"/>
          </rPr>
          <t xml:space="preserve">
Change this mileage reimbursement rate if needed</t>
        </r>
      </text>
    </comment>
    <comment ref="C110" authorId="1" shapeId="0">
      <text>
        <r>
          <rPr>
            <b/>
            <sz val="9"/>
            <color indexed="81"/>
            <rFont val="Tahoma"/>
            <family val="2"/>
          </rPr>
          <t>DEAHN Erin - ELD:</t>
        </r>
        <r>
          <rPr>
            <sz val="9"/>
            <color indexed="81"/>
            <rFont val="Tahoma"/>
            <family val="2"/>
          </rPr>
          <t xml:space="preserve">
Change this mileage reimbursement rate if needed</t>
        </r>
      </text>
    </comment>
  </commentList>
</comments>
</file>

<file path=xl/comments2.xml><?xml version="1.0" encoding="utf-8"?>
<comments xmlns="http://schemas.openxmlformats.org/spreadsheetml/2006/main">
  <authors>
    <author>"DeahnE"</author>
    <author>DEAHN Erin - ELD</author>
  </authors>
  <commentList>
    <comment ref="J10" authorId="0" shapeId="0">
      <text>
        <r>
          <rPr>
            <b/>
            <sz val="9"/>
            <color indexed="81"/>
            <rFont val="Tahoma"/>
            <family val="2"/>
          </rPr>
          <t>"DeahnE":</t>
        </r>
        <r>
          <rPr>
            <sz val="9"/>
            <color indexed="81"/>
            <rFont val="Tahoma"/>
            <family val="2"/>
          </rPr>
          <t xml:space="preserve">
See Instructions Tab B35
Of the funds indicated in I10 and of your anticipated earnings this biennium (H12), how much Medicaid funding are you investing into this HFO program, for this biennium?
</t>
        </r>
      </text>
    </comment>
    <comment ref="C106" authorId="1" shapeId="0">
      <text>
        <r>
          <rPr>
            <b/>
            <sz val="9"/>
            <color indexed="81"/>
            <rFont val="Tahoma"/>
            <family val="2"/>
          </rPr>
          <t>DEAHN Erin - ELD:</t>
        </r>
        <r>
          <rPr>
            <sz val="9"/>
            <color indexed="81"/>
            <rFont val="Tahoma"/>
            <family val="2"/>
          </rPr>
          <t xml:space="preserve">
Change this mileage reimbursement rate if needed</t>
        </r>
      </text>
    </comment>
    <comment ref="C108" authorId="1" shapeId="0">
      <text>
        <r>
          <rPr>
            <b/>
            <sz val="9"/>
            <color indexed="81"/>
            <rFont val="Tahoma"/>
            <family val="2"/>
          </rPr>
          <t>DEAHN Erin - ELD:</t>
        </r>
        <r>
          <rPr>
            <sz val="9"/>
            <color indexed="81"/>
            <rFont val="Tahoma"/>
            <family val="2"/>
          </rPr>
          <t xml:space="preserve">
Change this mileage reimbursement rate if needed</t>
        </r>
      </text>
    </comment>
    <comment ref="C110" authorId="1" shapeId="0">
      <text>
        <r>
          <rPr>
            <b/>
            <sz val="9"/>
            <color indexed="81"/>
            <rFont val="Tahoma"/>
            <family val="2"/>
          </rPr>
          <t>DEAHN Erin - ELD:</t>
        </r>
        <r>
          <rPr>
            <sz val="9"/>
            <color indexed="81"/>
            <rFont val="Tahoma"/>
            <family val="2"/>
          </rPr>
          <t xml:space="preserve">
Change this mileage reimbursement rate if needed</t>
        </r>
      </text>
    </comment>
  </commentList>
</comments>
</file>

<file path=xl/comments3.xml><?xml version="1.0" encoding="utf-8"?>
<comments xmlns="http://schemas.openxmlformats.org/spreadsheetml/2006/main">
  <authors>
    <author>"DeahnE"</author>
    <author>DEAHN Erin - ELD</author>
  </authors>
  <commentList>
    <comment ref="I10" authorId="0" shapeId="0">
      <text>
        <r>
          <rPr>
            <b/>
            <sz val="9"/>
            <color indexed="81"/>
            <rFont val="Tahoma"/>
            <family val="2"/>
          </rPr>
          <t>"DeahnE":</t>
        </r>
        <r>
          <rPr>
            <sz val="9"/>
            <color indexed="81"/>
            <rFont val="Tahoma"/>
            <family val="2"/>
          </rPr>
          <t xml:space="preserve">
See Instructions tab B34.  Include ALL Medicaid carry over, from previous years, that has yet to be invested back into this HFO program
</t>
        </r>
      </text>
    </comment>
    <comment ref="J10" authorId="0" shapeId="0">
      <text>
        <r>
          <rPr>
            <b/>
            <sz val="9"/>
            <color indexed="81"/>
            <rFont val="Tahoma"/>
            <family val="2"/>
          </rPr>
          <t>"DeahnE":</t>
        </r>
        <r>
          <rPr>
            <sz val="9"/>
            <color indexed="81"/>
            <rFont val="Tahoma"/>
            <family val="2"/>
          </rPr>
          <t xml:space="preserve">
See Instructions Tab B35
Of the funds indicated in I10 and of your anticipated earnings this biennium (H12), how much Medicaid funding are you investing into this HFO program, for this biennium?
</t>
        </r>
      </text>
    </comment>
    <comment ref="C106" authorId="1" shapeId="0">
      <text>
        <r>
          <rPr>
            <b/>
            <sz val="9"/>
            <color indexed="81"/>
            <rFont val="Tahoma"/>
            <family val="2"/>
          </rPr>
          <t>DEAHN Erin - ELD:</t>
        </r>
        <r>
          <rPr>
            <sz val="9"/>
            <color indexed="81"/>
            <rFont val="Tahoma"/>
            <family val="2"/>
          </rPr>
          <t xml:space="preserve">
Change this mileage reimbursement rate if needed</t>
        </r>
      </text>
    </comment>
    <comment ref="C108" authorId="1" shapeId="0">
      <text>
        <r>
          <rPr>
            <b/>
            <sz val="9"/>
            <color indexed="81"/>
            <rFont val="Tahoma"/>
            <family val="2"/>
          </rPr>
          <t>DEAHN Erin - ELD:</t>
        </r>
        <r>
          <rPr>
            <sz val="9"/>
            <color indexed="81"/>
            <rFont val="Tahoma"/>
            <family val="2"/>
          </rPr>
          <t xml:space="preserve">
Change this mileage reimbursement rate if needed</t>
        </r>
      </text>
    </comment>
    <comment ref="C110" authorId="1" shapeId="0">
      <text>
        <r>
          <rPr>
            <b/>
            <sz val="9"/>
            <color indexed="81"/>
            <rFont val="Tahoma"/>
            <family val="2"/>
          </rPr>
          <t>DEAHN Erin - ELD:</t>
        </r>
        <r>
          <rPr>
            <sz val="9"/>
            <color indexed="81"/>
            <rFont val="Tahoma"/>
            <family val="2"/>
          </rPr>
          <t xml:space="preserve">
Change this mileage reimbursement rate if needed</t>
        </r>
      </text>
    </comment>
  </commentList>
</comments>
</file>

<file path=xl/comments4.xml><?xml version="1.0" encoding="utf-8"?>
<comments xmlns="http://schemas.openxmlformats.org/spreadsheetml/2006/main">
  <authors>
    <author>"DeahnE"</author>
    <author>DEAHN Erin - ELD</author>
  </authors>
  <commentList>
    <comment ref="I10" authorId="0" shapeId="0">
      <text>
        <r>
          <rPr>
            <b/>
            <sz val="9"/>
            <color indexed="81"/>
            <rFont val="Tahoma"/>
            <family val="2"/>
          </rPr>
          <t>"DeahnE":</t>
        </r>
        <r>
          <rPr>
            <sz val="9"/>
            <color indexed="81"/>
            <rFont val="Tahoma"/>
            <family val="2"/>
          </rPr>
          <t xml:space="preserve">
See Instructions tab B34.  Include ALL Medicaid carry over, from previous years, that has yet to be invested back into this HFO program
</t>
        </r>
      </text>
    </comment>
    <comment ref="J10" authorId="0" shapeId="0">
      <text>
        <r>
          <rPr>
            <b/>
            <sz val="9"/>
            <color indexed="81"/>
            <rFont val="Tahoma"/>
            <family val="2"/>
          </rPr>
          <t>"DeahnE":</t>
        </r>
        <r>
          <rPr>
            <sz val="9"/>
            <color indexed="81"/>
            <rFont val="Tahoma"/>
            <family val="2"/>
          </rPr>
          <t xml:space="preserve">
See Instructions Tab B35
Of the funds indicated in I10 and of your anticipated earnings this biennium (H12), how much Medicaid funding are you investing into this HFO program, for this biennium?
</t>
        </r>
      </text>
    </comment>
    <comment ref="C106" authorId="1" shapeId="0">
      <text>
        <r>
          <rPr>
            <b/>
            <sz val="9"/>
            <color indexed="81"/>
            <rFont val="Tahoma"/>
            <family val="2"/>
          </rPr>
          <t>DEAHN Erin - ELD:</t>
        </r>
        <r>
          <rPr>
            <sz val="9"/>
            <color indexed="81"/>
            <rFont val="Tahoma"/>
            <family val="2"/>
          </rPr>
          <t xml:space="preserve">
Change this mileage reimbursement rate if needed</t>
        </r>
      </text>
    </comment>
    <comment ref="C108" authorId="1" shapeId="0">
      <text>
        <r>
          <rPr>
            <b/>
            <sz val="9"/>
            <color indexed="81"/>
            <rFont val="Tahoma"/>
            <family val="2"/>
          </rPr>
          <t>DEAHN Erin - ELD:</t>
        </r>
        <r>
          <rPr>
            <sz val="9"/>
            <color indexed="81"/>
            <rFont val="Tahoma"/>
            <family val="2"/>
          </rPr>
          <t xml:space="preserve">
Change this mileage reimbursement rate if needed</t>
        </r>
      </text>
    </comment>
    <comment ref="C110" authorId="1" shapeId="0">
      <text>
        <r>
          <rPr>
            <b/>
            <sz val="9"/>
            <color indexed="81"/>
            <rFont val="Tahoma"/>
            <family val="2"/>
          </rPr>
          <t>DEAHN Erin - ELD:</t>
        </r>
        <r>
          <rPr>
            <sz val="9"/>
            <color indexed="81"/>
            <rFont val="Tahoma"/>
            <family val="2"/>
          </rPr>
          <t xml:space="preserve">
Change this mileage reimbursement rate if needed</t>
        </r>
      </text>
    </comment>
  </commentList>
</comments>
</file>

<file path=xl/comments5.xml><?xml version="1.0" encoding="utf-8"?>
<comments xmlns="http://schemas.openxmlformats.org/spreadsheetml/2006/main">
  <authors>
    <author>"DeahnE"</author>
    <author>DEAHN Erin - ELD</author>
  </authors>
  <commentList>
    <comment ref="I10" authorId="0" shapeId="0">
      <text>
        <r>
          <rPr>
            <b/>
            <sz val="9"/>
            <color indexed="81"/>
            <rFont val="Tahoma"/>
            <family val="2"/>
          </rPr>
          <t>"DeahnE":</t>
        </r>
        <r>
          <rPr>
            <sz val="9"/>
            <color indexed="81"/>
            <rFont val="Tahoma"/>
            <family val="2"/>
          </rPr>
          <t xml:space="preserve">
See Instructions tab B34.  Include ALL Medicaid carry over, from previous years, that has yet to be invested back into this HFO program
</t>
        </r>
      </text>
    </comment>
    <comment ref="J10" authorId="0" shapeId="0">
      <text>
        <r>
          <rPr>
            <b/>
            <sz val="9"/>
            <color indexed="81"/>
            <rFont val="Tahoma"/>
            <family val="2"/>
          </rPr>
          <t>"DeahnE":</t>
        </r>
        <r>
          <rPr>
            <sz val="9"/>
            <color indexed="81"/>
            <rFont val="Tahoma"/>
            <family val="2"/>
          </rPr>
          <t xml:space="preserve">
See Instructions Tab B35
Of the funds indicated in I10 and of your anticipated earnings this biennium (H12), how much Medicaid funding are you investing into this HFO program, for this biennium?
</t>
        </r>
      </text>
    </comment>
    <comment ref="C106" authorId="1" shapeId="0">
      <text>
        <r>
          <rPr>
            <b/>
            <sz val="9"/>
            <color indexed="81"/>
            <rFont val="Tahoma"/>
            <family val="2"/>
          </rPr>
          <t>DEAHN Erin - ELD:</t>
        </r>
        <r>
          <rPr>
            <sz val="9"/>
            <color indexed="81"/>
            <rFont val="Tahoma"/>
            <family val="2"/>
          </rPr>
          <t xml:space="preserve">
Change this mileage reimbursement rate if needed</t>
        </r>
      </text>
    </comment>
    <comment ref="C108" authorId="1" shapeId="0">
      <text>
        <r>
          <rPr>
            <b/>
            <sz val="9"/>
            <color indexed="81"/>
            <rFont val="Tahoma"/>
            <family val="2"/>
          </rPr>
          <t>DEAHN Erin - ELD:</t>
        </r>
        <r>
          <rPr>
            <sz val="9"/>
            <color indexed="81"/>
            <rFont val="Tahoma"/>
            <family val="2"/>
          </rPr>
          <t xml:space="preserve">
Change this mileage reimbursement rate if needed</t>
        </r>
      </text>
    </comment>
    <comment ref="C110" authorId="1" shapeId="0">
      <text>
        <r>
          <rPr>
            <b/>
            <sz val="9"/>
            <color indexed="81"/>
            <rFont val="Tahoma"/>
            <family val="2"/>
          </rPr>
          <t>DEAHN Erin - ELD:</t>
        </r>
        <r>
          <rPr>
            <sz val="9"/>
            <color indexed="81"/>
            <rFont val="Tahoma"/>
            <family val="2"/>
          </rPr>
          <t xml:space="preserve">
Change this mileage reimbursement rate if needed</t>
        </r>
      </text>
    </comment>
  </commentList>
</comments>
</file>

<file path=xl/comments6.xml><?xml version="1.0" encoding="utf-8"?>
<comments xmlns="http://schemas.openxmlformats.org/spreadsheetml/2006/main">
  <authors>
    <author>"DeahnE"</author>
    <author>DEAHN Erin - ELD</author>
  </authors>
  <commentList>
    <comment ref="H10" authorId="0" shapeId="0">
      <text>
        <r>
          <rPr>
            <b/>
            <sz val="9"/>
            <color indexed="81"/>
            <rFont val="Tahoma"/>
            <family val="2"/>
          </rPr>
          <t>"DeahnE":</t>
        </r>
        <r>
          <rPr>
            <sz val="9"/>
            <color indexed="81"/>
            <rFont val="Tahoma"/>
            <family val="2"/>
          </rPr>
          <t xml:space="preserve">
See "instructions" tab, B33</t>
        </r>
      </text>
    </comment>
    <comment ref="I10" authorId="0" shapeId="0">
      <text>
        <r>
          <rPr>
            <b/>
            <sz val="9"/>
            <color indexed="81"/>
            <rFont val="Tahoma"/>
            <family val="2"/>
          </rPr>
          <t>"DeahnE":</t>
        </r>
        <r>
          <rPr>
            <sz val="9"/>
            <color indexed="81"/>
            <rFont val="Tahoma"/>
            <family val="2"/>
          </rPr>
          <t xml:space="preserve">
See Instructions tab B34.  Include ALL Medicaid carry over, from previous years, that has yet to be invested back into this HFO program
</t>
        </r>
      </text>
    </comment>
    <comment ref="J10" authorId="0" shapeId="0">
      <text>
        <r>
          <rPr>
            <b/>
            <sz val="9"/>
            <color indexed="81"/>
            <rFont val="Tahoma"/>
            <family val="2"/>
          </rPr>
          <t>"DeahnE":</t>
        </r>
        <r>
          <rPr>
            <sz val="9"/>
            <color indexed="81"/>
            <rFont val="Tahoma"/>
            <family val="2"/>
          </rPr>
          <t xml:space="preserve">
See Instructions Tab B35
Of the funds indicated in I10 and of your anticipated earnings this biennium (H12), how much Medicaid funding are you investing into this HFO program, for this biennium?
</t>
        </r>
      </text>
    </comment>
    <comment ref="C106" authorId="1" shapeId="0">
      <text>
        <r>
          <rPr>
            <b/>
            <sz val="9"/>
            <color indexed="81"/>
            <rFont val="Tahoma"/>
            <family val="2"/>
          </rPr>
          <t>DEAHN Erin - ELD:</t>
        </r>
        <r>
          <rPr>
            <sz val="9"/>
            <color indexed="81"/>
            <rFont val="Tahoma"/>
            <family val="2"/>
          </rPr>
          <t xml:space="preserve">
Change this mileage reimbursement rate if needed</t>
        </r>
      </text>
    </comment>
    <comment ref="C108" authorId="1" shapeId="0">
      <text>
        <r>
          <rPr>
            <b/>
            <sz val="9"/>
            <color indexed="81"/>
            <rFont val="Tahoma"/>
            <family val="2"/>
          </rPr>
          <t>DEAHN Erin - ELD:</t>
        </r>
        <r>
          <rPr>
            <sz val="9"/>
            <color indexed="81"/>
            <rFont val="Tahoma"/>
            <family val="2"/>
          </rPr>
          <t xml:space="preserve">
Change this mileage reimbursement rate if needed</t>
        </r>
      </text>
    </comment>
    <comment ref="C110" authorId="1" shapeId="0">
      <text>
        <r>
          <rPr>
            <b/>
            <sz val="9"/>
            <color indexed="81"/>
            <rFont val="Tahoma"/>
            <family val="2"/>
          </rPr>
          <t>DEAHN Erin - ELD:</t>
        </r>
        <r>
          <rPr>
            <sz val="9"/>
            <color indexed="81"/>
            <rFont val="Tahoma"/>
            <family val="2"/>
          </rPr>
          <t xml:space="preserve">
Change this mileage reimbursement rate if needed</t>
        </r>
      </text>
    </comment>
  </commentList>
</comments>
</file>

<file path=xl/sharedStrings.xml><?xml version="1.0" encoding="utf-8"?>
<sst xmlns="http://schemas.openxmlformats.org/spreadsheetml/2006/main" count="1588" uniqueCount="308">
  <si>
    <t>Revenue</t>
  </si>
  <si>
    <t>Budget</t>
  </si>
  <si>
    <t xml:space="preserve">TOTAL REVENUE </t>
  </si>
  <si>
    <t>Expenditure</t>
  </si>
  <si>
    <t>Fringe</t>
  </si>
  <si>
    <t>Program</t>
  </si>
  <si>
    <t>Admin Audit/Accounting Fees</t>
  </si>
  <si>
    <t>TOTAL EXPENDITURES</t>
  </si>
  <si>
    <t>REVENUE LESS EXPENDITURES</t>
  </si>
  <si>
    <t>Executive Director</t>
  </si>
  <si>
    <t>ACCTG Payroll MTG</t>
  </si>
  <si>
    <t>Finance Director</t>
  </si>
  <si>
    <t>HR Director</t>
  </si>
  <si>
    <t>Mental Health Consultant</t>
  </si>
  <si>
    <t>Fringe Benefits %</t>
  </si>
  <si>
    <t>MIECHV</t>
  </si>
  <si>
    <t xml:space="preserve">Program Manager </t>
  </si>
  <si>
    <t xml:space="preserve">Home Visitor 1 </t>
  </si>
  <si>
    <t>Home Visitor 2</t>
  </si>
  <si>
    <t>Home Visitor 3</t>
  </si>
  <si>
    <t>Home Visitor 4</t>
  </si>
  <si>
    <t>Home Visitor 5</t>
  </si>
  <si>
    <t>Home Visitor 6</t>
  </si>
  <si>
    <t>Home Visitor 7</t>
  </si>
  <si>
    <t>Home Visitor 8</t>
  </si>
  <si>
    <t>Home Visitor 9</t>
  </si>
  <si>
    <t>Home Visitor 10</t>
  </si>
  <si>
    <t>Home Visitor 11</t>
  </si>
  <si>
    <t>Home Visitor 12</t>
  </si>
  <si>
    <t>Home Visitor 13</t>
  </si>
  <si>
    <t>Home Visitor 14</t>
  </si>
  <si>
    <t>Home Visitor 15</t>
  </si>
  <si>
    <t>Home Visitor 16</t>
  </si>
  <si>
    <t>Home Visitor 17</t>
  </si>
  <si>
    <t>Data Entry/Support</t>
  </si>
  <si>
    <t>Eligibility Screener 1</t>
  </si>
  <si>
    <t>Eligibility Screener 2</t>
  </si>
  <si>
    <t>Eligibility Screener 3</t>
  </si>
  <si>
    <t>Eligibility Screener 4</t>
  </si>
  <si>
    <t>Supervisor 1</t>
  </si>
  <si>
    <t>Supervisor 3</t>
  </si>
  <si>
    <t>Supervisor 5</t>
  </si>
  <si>
    <t>Supervisor 4</t>
  </si>
  <si>
    <t xml:space="preserve">Supervisor 2 </t>
  </si>
  <si>
    <t>Home Visitor 18</t>
  </si>
  <si>
    <t>Home Visitor 19</t>
  </si>
  <si>
    <t>Home Visitor 20</t>
  </si>
  <si>
    <t>Program Manager Assistant</t>
  </si>
  <si>
    <t>Community Outreach</t>
  </si>
  <si>
    <t>Office Space &amp; Maintenance (utilities, insurance, etc.)</t>
  </si>
  <si>
    <t>IT Marketing/Internet/Web support</t>
  </si>
  <si>
    <t>Cell Phones</t>
  </si>
  <si>
    <t>Cell Phone Service</t>
  </si>
  <si>
    <t>Computers</t>
  </si>
  <si>
    <t>Family Support Materials</t>
  </si>
  <si>
    <t>per month</t>
  </si>
  <si>
    <t>Professional Development</t>
  </si>
  <si>
    <t>Copies of Forms/Tools</t>
  </si>
  <si>
    <t>Cost</t>
  </si>
  <si>
    <t xml:space="preserve">per staff </t>
  </si>
  <si>
    <t>per staff/year</t>
  </si>
  <si>
    <t>per staff</t>
  </si>
  <si>
    <t>per mile</t>
  </si>
  <si>
    <t>cost/mo/hv</t>
  </si>
  <si>
    <t>Tech Support (computers)</t>
  </si>
  <si>
    <t>Staff Training Retreat</t>
  </si>
  <si>
    <t>1x/year</t>
  </si>
  <si>
    <t>Ancillary supplies (diapers, books, safety supplies, gas cards, bus tickets)</t>
  </si>
  <si>
    <t>HFA Nat'l Conference Travel/registration</t>
  </si>
  <si>
    <t>1x year</t>
  </si>
  <si>
    <t>Personnel Costs</t>
  </si>
  <si>
    <t>General Guidance</t>
  </si>
  <si>
    <t>Eligibility Screener (ES)</t>
  </si>
  <si>
    <t>Home Visitors</t>
  </si>
  <si>
    <t>Non-Personnel Costs</t>
  </si>
  <si>
    <t>Advisory Board Meetings</t>
  </si>
  <si>
    <t>Copies</t>
  </si>
  <si>
    <t>The program will make numerous copies of program forms and tools. Programs may purchase or lease the necessary equipment to do so.</t>
  </si>
  <si>
    <t>Family Support Meetings</t>
  </si>
  <si>
    <t>Opportunities to bring families together is not a required program component, however programs are encouraged to do so as a mechanism to help families develop a healthy informal social support system.</t>
  </si>
  <si>
    <t>HFA Conference</t>
  </si>
  <si>
    <t>Internet Fees</t>
  </si>
  <si>
    <t>Mileage</t>
  </si>
  <si>
    <t>Office Supplies</t>
  </si>
  <si>
    <t>Adjust unit cost assumptions to reflect your local costs</t>
  </si>
  <si>
    <t>HFA Services to Insure Model Fidelity</t>
  </si>
  <si>
    <t>Core Home Visitor Training</t>
  </si>
  <si>
    <t>Core Supervisor Training</t>
  </si>
  <si>
    <t>Training Travel</t>
  </si>
  <si>
    <t>HFA Annual Fee</t>
  </si>
  <si>
    <t>Affiliation Application</t>
  </si>
  <si>
    <t>Accreditation Application</t>
  </si>
  <si>
    <t>Measurement Tools/Database/Evaluation</t>
  </si>
  <si>
    <t>ASQ Materials</t>
  </si>
  <si>
    <t>Laptops, while not required, increase staff efficiency and provide a mechanism for expedited completion of participant documentation and provide a mechanism to view educational videos with parents who do not have a DVD player.</t>
  </si>
  <si>
    <t>HFO Central Administration pays for the cost of our Statewide Evaluation</t>
  </si>
  <si>
    <t>Definitions and helpful information:</t>
  </si>
  <si>
    <t>The Program Manager responsibilites including overall program accountability and supervision of the Supervisor(s) and sometimes the screeners.  PM and Supervisor can also be combined into 1 position when feasible. The PM position is NOT an administrative cost, this is a CORE position for HFA programs.</t>
  </si>
  <si>
    <t>Adjust miles per month to reflect your geographic area.  There are 3 mileage lines: 1) Home Visitor 2) Eligibility Screeners        3) Program Managers and Supervisors. Adjust mileage reimbursement rate if needed</t>
  </si>
  <si>
    <t>Cannot be paid for with HFO general fund $$</t>
  </si>
  <si>
    <t>Other Staff</t>
  </si>
  <si>
    <t>TOTAL FTE</t>
  </si>
  <si>
    <t>If your agency pays a different rate per mile, then change the amount in cells C116, C118 &amp; C120</t>
  </si>
  <si>
    <t>per staff/month</t>
  </si>
  <si>
    <t>per family/per month</t>
  </si>
  <si>
    <t>Special notes or instructions:</t>
  </si>
  <si>
    <t>per family/month</t>
  </si>
  <si>
    <t>months</t>
  </si>
  <si>
    <t>FTE spent on HFO</t>
  </si>
  <si>
    <t>Cell Phones Purchase</t>
  </si>
  <si>
    <t># of staff that will need new computers</t>
  </si>
  <si>
    <t>Computers (purchase of new)</t>
  </si>
  <si>
    <t>CORE Training Travel costs</t>
  </si>
  <si>
    <t>Title IV-B2</t>
  </si>
  <si>
    <t xml:space="preserve">Medicaid </t>
  </si>
  <si>
    <t>Position FTE</t>
  </si>
  <si>
    <t>Cannot use this $ for non HFO CORE positions</t>
  </si>
  <si>
    <t>Optional. Cannot be paid for by GFs</t>
  </si>
  <si>
    <t>Data Entry &amp;  Admin Support</t>
  </si>
  <si>
    <t>OTHER Non HFO CORE position?</t>
  </si>
  <si>
    <t>Advisory Board meetings</t>
  </si>
  <si>
    <t>monthly? Quarterly?</t>
  </si>
  <si>
    <t>Postage</t>
  </si>
  <si>
    <t xml:space="preserve">Office Supplies </t>
  </si>
  <si>
    <t>ELD will pay for hotel costs for CORE trainings, but the program is responsible for any mileage and per-diem costs</t>
  </si>
  <si>
    <t>Attendance NOT required but a great opportunity for Program Managers and/or Supervisors</t>
  </si>
  <si>
    <t>IT Manager</t>
  </si>
  <si>
    <t>Other?</t>
  </si>
  <si>
    <t># of MIECVH Slots</t>
  </si>
  <si>
    <t>County GF, Fundraising, Foundation, Grants, Other</t>
  </si>
  <si>
    <t>Total # FTE Title IV-B2 Home Visitors</t>
  </si>
  <si>
    <t>Total # FTE MIECHV Home Visitors</t>
  </si>
  <si>
    <t># miles/month/hvor</t>
  </si>
  <si>
    <t xml:space="preserve">Many programs choose to allocate a specific amount of funding per staff person, for trainings they are interested in. </t>
  </si>
  <si>
    <t>Total # FTE GF Funded   Home Visitors</t>
  </si>
  <si>
    <t># of families typically receiving services at any one time</t>
  </si>
  <si>
    <t># of staff who use cell phones</t>
  </si>
  <si>
    <t># of phones you anticipate needing to purchase. Do you need to replace any phones? Anticipate any additional staff positions?</t>
  </si>
  <si>
    <t># of families</t>
  </si>
  <si>
    <t>Travel costs per anticipated staff person</t>
  </si>
  <si>
    <t>Total Program Match</t>
  </si>
  <si>
    <t>Please Note: IMPORTANT</t>
  </si>
  <si>
    <t>Contracting Agency:</t>
  </si>
  <si>
    <t>Counties served:</t>
  </si>
  <si>
    <t xml:space="preserve">Budget Period: </t>
  </si>
  <si>
    <t>REVENUE</t>
  </si>
  <si>
    <r>
      <t xml:space="preserve">Mileage </t>
    </r>
    <r>
      <rPr>
        <b/>
        <sz val="10"/>
        <rFont val="Times New Roman"/>
        <family val="1"/>
      </rPr>
      <t>(Home visitors)</t>
    </r>
  </si>
  <si>
    <r>
      <t xml:space="preserve">Mileage </t>
    </r>
    <r>
      <rPr>
        <b/>
        <sz val="10"/>
        <rFont val="Times New Roman"/>
        <family val="1"/>
      </rPr>
      <t>(Elig. Scrnrs &amp; Outreach)</t>
    </r>
  </si>
  <si>
    <r>
      <t xml:space="preserve">Mileage </t>
    </r>
    <r>
      <rPr>
        <b/>
        <sz val="10"/>
        <rFont val="Times New Roman"/>
        <family val="1"/>
      </rPr>
      <t>(PM &amp; Supervisors)</t>
    </r>
  </si>
  <si>
    <t>General Fund 
FTE %</t>
  </si>
  <si>
    <t>Medicaid
FTE %</t>
  </si>
  <si>
    <t>Title IV-B2 
FTE %</t>
  </si>
  <si>
    <t>MIECHV
FTE %</t>
  </si>
  <si>
    <t>County GF, Fundraising, Foundation, Grants, Other %</t>
  </si>
  <si>
    <t>Personal Services Fringe Benefits %</t>
  </si>
  <si>
    <t>Total Funding Summary</t>
  </si>
  <si>
    <t>Quantity</t>
  </si>
  <si>
    <t>Time Frame</t>
  </si>
  <si>
    <t>Description</t>
  </si>
  <si>
    <t>Healthy Families Oregon - Program Budget Detail</t>
  </si>
  <si>
    <t xml:space="preserve">Subcontractor - Agency Name: </t>
  </si>
  <si>
    <t>Prime Contractor - Agency Name:</t>
  </si>
  <si>
    <t>PERSONAL SERVICES EXPENDITURES</t>
  </si>
  <si>
    <t>MATERIALS &amp; SUPPLIES EXPENDITURES</t>
  </si>
  <si>
    <t>ADMINISTRATIVE/INDIRECT EXPENDITURES</t>
  </si>
  <si>
    <t>TOTAL ADMINISTRATIVE/INDIRECT COSTS</t>
  </si>
  <si>
    <t>Counties Served:</t>
  </si>
  <si>
    <t>Do you subcontract HFO program services to other agencies?</t>
  </si>
  <si>
    <t>TOTAL MATERIALS AND SUPPLIES COSTS</t>
  </si>
  <si>
    <t>TOTAL SALARIES AND BENEFITS</t>
  </si>
  <si>
    <t>SALARIES &amp; BENEFITS</t>
  </si>
  <si>
    <t>General Fund</t>
  </si>
  <si>
    <t>If Applicable, Number of MIECHV Slots:</t>
  </si>
  <si>
    <t>Base Salary
(24 Months)</t>
  </si>
  <si>
    <t>Total # FTE Medicaid Home Visitors</t>
  </si>
  <si>
    <t>Total # FTE 
Other Home Visitors</t>
  </si>
  <si>
    <t>Primary Curriculum Training</t>
  </si>
  <si>
    <t>Cost per curriculum training</t>
  </si>
  <si>
    <t>Anticipated # of staff that will need to be trained in primary curriculum</t>
  </si>
  <si>
    <t>Curriculum training travel costs</t>
  </si>
  <si>
    <t>Allocations</t>
  </si>
  <si>
    <t xml:space="preserve">Total Biennium Allocation from Lead Agency to Subcontractor #1: </t>
  </si>
  <si>
    <t>Healthy Families Oregon - Budget Summary</t>
  </si>
  <si>
    <t># of Subcontracts</t>
  </si>
  <si>
    <t xml:space="preserve">TOTAL PERSONAL SERVICES EXPENDITURES </t>
  </si>
  <si>
    <t>Expenditures</t>
  </si>
  <si>
    <t>TOTAL MATERIALS &amp; SUPPLIES EXPENDITURES</t>
  </si>
  <si>
    <t>TOTAL ADMINISTRATIVE/INDIRECT EXPENDITURES</t>
  </si>
  <si>
    <t xml:space="preserve">NTE Contract Amount to Lead Agency: </t>
  </si>
  <si>
    <t>Medicaid NTE</t>
  </si>
  <si>
    <t>Total Program Funding Summary</t>
  </si>
  <si>
    <t>Medicaid 
Carry-over from Prior Year(s)</t>
  </si>
  <si>
    <t xml:space="preserve">Total Biennium Allocation from Lead Agency to Subcontractor #2: </t>
  </si>
  <si>
    <t xml:space="preserve">Total Biennium Allocation from Lead Agency to Subcontractor #3: </t>
  </si>
  <si>
    <t xml:space="preserve">Total Biennium Allocation from Lead Agency to Subcontractor #4: </t>
  </si>
  <si>
    <r>
      <t>Supervisor to Home Visitor ration</t>
    </r>
    <r>
      <rPr>
        <b/>
        <sz val="11"/>
        <rFont val="Times New Roman"/>
        <family val="1"/>
      </rPr>
      <t xml:space="preserve">: </t>
    </r>
    <r>
      <rPr>
        <sz val="11"/>
        <rFont val="Times New Roman"/>
        <family val="1"/>
      </rPr>
      <t xml:space="preserve"> 1FTE Sup</t>
    </r>
    <r>
      <rPr>
        <b/>
        <sz val="11"/>
        <rFont val="Times New Roman"/>
        <family val="1"/>
      </rPr>
      <t>:</t>
    </r>
    <r>
      <rPr>
        <sz val="11"/>
        <rFont val="Times New Roman"/>
        <family val="1"/>
      </rPr>
      <t xml:space="preserve">5 full time FTE home visitors. A 1:6 ratio is allowable, but not encouraged. (Review Best Practice Standards (#12) for supervision requirements/ratios of part time home visitors).  </t>
    </r>
  </si>
  <si>
    <t>Most HFO programs utilize Growing Great Kids curriculm, as it aligns very well with the HFA model.  However, HFA does not prescribe a particular curriculum. Programs will choose participant curriculum that is evidence informed, strength-based, family centered and meets the needs of the population being served. This line is also where home visit supply costs can be budgeted.</t>
  </si>
  <si>
    <t>Internet service allows staff to access the HFA Learning Center for no-cost training, along with email communication, and resource gathering for families etc.</t>
  </si>
  <si>
    <t>Peer Reveiwer Travel Expenses</t>
  </si>
  <si>
    <t xml:space="preserve">Read through the contract structures above to determine where your program fits.  </t>
  </si>
  <si>
    <t>If you are #1, then you will complete the Lead Agency Budget and only that budget tab (blue)</t>
  </si>
  <si>
    <t>In columns E through I - indicate what % of each staff person's fte is paid for be each funding stream.   1 = 100%, .85 = 85%, .5 = 50%, ect. This will autocalculate Column C</t>
  </si>
  <si>
    <t xml:space="preserve"> Enter each 24 month base salary (do not try to enter each individual FTE in column C, this will autocalculate later)</t>
  </si>
  <si>
    <t>PERSONAL SERVICES EXPENDITURES:</t>
  </si>
  <si>
    <t>Next, move over to columns M through Q and allocate where the funding will come from for each of these program expenditures.  Your column L expenditures should not exceed your column J costs.</t>
  </si>
  <si>
    <t>Indicate how much of each person's fte is spent on HFO</t>
  </si>
  <si>
    <t xml:space="preserve">Indicate how much funding comes from each funding stream for those Administrative/Indirect costs. </t>
  </si>
  <si>
    <t>Fill in your Subcontractor Agency Name at B7</t>
  </si>
  <si>
    <t>Fill in your MIECHV slots, if applicable and your agencies fringe benefit %</t>
  </si>
  <si>
    <t>#miles/month/PM &amp; sups</t>
  </si>
  <si>
    <t># of meetings</t>
  </si>
  <si>
    <t>HR Specialist</t>
  </si>
  <si>
    <t># of Advisory Committee meetings during the 24 month budget period</t>
  </si>
  <si>
    <t>This should not be an ongoing cost, only if new computers need to be purchased.  Computer maintenance should be captured in Administration costs</t>
  </si>
  <si>
    <t>Family Support Materials (ie - curriculum materials and home visit supplies)</t>
  </si>
  <si>
    <t>#miles/month/elig screeners &amp; outreach</t>
  </si>
  <si>
    <t>You cannot fill in your ELD Contract Amount in D9, this will autofill from the General Fund and Title IV-B2 cells (M12 and o12)</t>
  </si>
  <si>
    <t>AGENCY &amp; REVENUE:</t>
  </si>
  <si>
    <t>If you are #2, then you will complete the Lead Agency Budget to capture your Administration, indirect costs and direct service costs AND complete additional "Subcontractor Budgets", one for each subcontractor.</t>
  </si>
  <si>
    <t xml:space="preserve">If you are #3, then you will complete the Lead Agency Budget to capture your Administration and indirect costs and the "Subcontractor Budgets", one for each  subcontractors. </t>
  </si>
  <si>
    <t>If you have staff to enter in "Other Staff", you need to enter their Fringe % directly into C89 and C91</t>
  </si>
  <si>
    <t>You'll see at the bottom of each tab (M152) your match is auto-calculated.  As of October 1, 2017 a 25% match is no longer required.  However,  knowing how much match your program has is great to report on to key people in your community.  This section is only for your information.  Medicaid, Title IV-B2, MIECHV and Other funds can be match.</t>
  </si>
  <si>
    <t>Land Line phone and/or Internet Service</t>
  </si>
  <si>
    <t>flight, hotel &amp; car rental, and mileage reimbursement</t>
  </si>
  <si>
    <t>Anticipated # of new staff, including staff turn over</t>
  </si>
  <si>
    <r>
      <t xml:space="preserve">Base Salary             
</t>
    </r>
    <r>
      <rPr>
        <b/>
        <sz val="10"/>
        <color rgb="FFFF0000"/>
        <rFont val="Times New Roman"/>
        <family val="1"/>
      </rPr>
      <t>(24 Months)</t>
    </r>
  </si>
  <si>
    <t>CENTRAL ADMINISTRATION (CA) WILL ALSO COVER THESE HFA NATIONAL COSTS FOR EACH SITE</t>
  </si>
  <si>
    <t>Lead Agency</t>
  </si>
  <si>
    <t>Subcontractor #1</t>
  </si>
  <si>
    <t>Subcontractor #2</t>
  </si>
  <si>
    <t>Subcontractor #3</t>
  </si>
  <si>
    <t>Subcontractor #4</t>
  </si>
  <si>
    <t>Title IV-B2 funds allowable for administration is limited to 10% of the Title IV-B2 award</t>
  </si>
  <si>
    <t>Enter your agency fringe percentage in D11, this will then auto-calculate for all staff</t>
  </si>
  <si>
    <t>If the staff within your agency have different benefits (therefore their fringe percentange is different than most within the agency) enter their fringe percentage in the white cell below their FTE, in the  Salary &amp; Benefits section.  If a % is entered here, it will override the % in D11 for this staff person.</t>
  </si>
  <si>
    <t>You can add (just type over "other?") or change any of the typical Administrative and Indirect positions listed here</t>
  </si>
  <si>
    <t>Follow instructions #10 - #19above</t>
  </si>
  <si>
    <t>Healthy Families Oregon - Budget Instructions</t>
  </si>
  <si>
    <t xml:space="preserve">Lead Agency Budget Tab: </t>
  </si>
  <si>
    <r>
      <t xml:space="preserve">Review the </t>
    </r>
    <r>
      <rPr>
        <u/>
        <sz val="11"/>
        <rFont val="Arial"/>
        <family val="2"/>
      </rPr>
      <t>HFO Budget Guidance</t>
    </r>
    <r>
      <rPr>
        <sz val="11"/>
        <rFont val="Arial"/>
        <family val="2"/>
      </rPr>
      <t xml:space="preserve"> tab, for guidance on HFO CORE services costs, and typical costs needed to support an HFO program.</t>
    </r>
  </si>
  <si>
    <r>
      <t xml:space="preserve">Fill out your </t>
    </r>
    <r>
      <rPr>
        <b/>
        <u/>
        <sz val="11"/>
        <rFont val="Arial"/>
        <family val="2"/>
      </rPr>
      <t>AGENCY INFORMATION</t>
    </r>
    <r>
      <rPr>
        <sz val="11"/>
        <rFont val="Arial"/>
        <family val="2"/>
      </rPr>
      <t xml:space="preserve"> at the top, A4:A11</t>
    </r>
  </si>
  <si>
    <r>
      <t>Next, fill in the</t>
    </r>
    <r>
      <rPr>
        <b/>
        <u/>
        <sz val="11"/>
        <rFont val="Arial"/>
        <family val="2"/>
      </rPr>
      <t xml:space="preserve"> REVENUE </t>
    </r>
    <r>
      <rPr>
        <sz val="11"/>
        <rFont val="Arial"/>
        <family val="2"/>
      </rPr>
      <t>section with the subcontracted amounts from your contractor</t>
    </r>
  </si>
  <si>
    <r>
      <t>PROGRAM MATERIALS &amp; EXPENDITURES:</t>
    </r>
    <r>
      <rPr>
        <sz val="12"/>
        <rFont val="Arial"/>
        <family val="2"/>
      </rPr>
      <t xml:space="preserve">  </t>
    </r>
  </si>
  <si>
    <t>HFO Budget Guidance Tab:</t>
  </si>
  <si>
    <t>Budget Summary Tab:</t>
  </si>
  <si>
    <t>Subcontractor Budget Tabs (#1 - #4)</t>
  </si>
  <si>
    <r>
      <t xml:space="preserve">** You will </t>
    </r>
    <r>
      <rPr>
        <b/>
        <u/>
        <sz val="11"/>
        <rFont val="Arial"/>
        <family val="2"/>
      </rPr>
      <t>not</t>
    </r>
    <r>
      <rPr>
        <sz val="11"/>
        <rFont val="Arial"/>
        <family val="2"/>
      </rPr>
      <t xml:space="preserve"> put any information into the BUDGET SUMMARY. This tab will auto calculate based on your other budgets. </t>
    </r>
  </si>
  <si>
    <t>BUDGET GUIDANCE WHEN DEVELOPING                                                 AN HFO PROGRAM BUDGET</t>
  </si>
  <si>
    <t xml:space="preserve">A full-time ES will conducts multiple NBQ screens each week, along with community outreach and referral activities.  Be sure to consider potential costs of an ES driving to and from hosptials and community agencies such as WIC for screens, as well as community presentations.  This position may also include data entry.  </t>
  </si>
  <si>
    <t>A Home Visitor provides parent coaching, education and guidance through 1:1 in-home services.  HFA/HFO uses a weighted caseload point system to help programs effectively manage caseload capacity at any given time.  While maximum max caseload points for a full time Home Visitor is 30 points, Best Practice is a maximum of 24 points, and HFO encourages this. Details for this can be found in BPS # 8.  A 1.0 fte home visitor, who has been employed for HFO for at least 12 months, must maintain a minimum caseload of 18 points.  Caseload points will slowly increase through a new home visitor's first year of employment.  See the PPPM, Standard 8, for details on this.</t>
  </si>
  <si>
    <r>
      <t xml:space="preserve">This </t>
    </r>
    <r>
      <rPr>
        <u/>
        <sz val="11"/>
        <rFont val="Times New Roman"/>
        <family val="1"/>
      </rPr>
      <t>optional</t>
    </r>
    <r>
      <rPr>
        <sz val="11"/>
        <rFont val="Times New Roman"/>
        <family val="1"/>
      </rPr>
      <t xml:space="preserve"> position will provide support to the program and assistance with data entry into the statewide data system.</t>
    </r>
  </si>
  <si>
    <t>Administrative and Indirect Costs</t>
  </si>
  <si>
    <t>HFA requires programs to utilize a governance structure inclusive of an advisory committee or board that meets regularly to review and strategize program planning, implementation, and evaluation. To accommodate professionals and families with busy day schedules, it is appropriate to host these meetings in the evening.  Providing dinner (or lunch in the afternoon) is an exceptable expenditure and can make attendance by members more consistant. Food and material for meetings are typical expenses for Advisory meetings.</t>
  </si>
  <si>
    <t xml:space="preserve">Cell phones are not required, however they allow for enhanced communications and safety protocols within programs.  For both of these reasons, cell phones are highly encourage.  Staff using personal cell phones is discouraged to help maintain professional boundaries with program participants, allowing staff to keep their personal cell phones personal.  Work cell phones can also help with navigation when going to visit a new family, as well as another safety procaution. </t>
  </si>
  <si>
    <t>Cell Service &amp; Land-line phones</t>
  </si>
  <si>
    <t>Programs may choose to reimburse each staff's personal cell phone bill for business related charges or to establish a business account with a cellular provider to provide all phones and service (preferred).  Additionally, many programs also have "desk" land-line phone for staff.  Some programs are finding that if their staff have a cell phone, they don't need the land-line phones.</t>
  </si>
  <si>
    <t>The PCAA/HFA national conference is held once every other year with numerous sessions geared toward managers, supervisors, and direct service staff. On inbetween years, HFA offers a Leadership Conference.  These conferences are typically in late summer to early fall time of year, and are often hosted in the mid-west (recent conferences have been in Chicago, Cincinnati, New Orleans)</t>
  </si>
  <si>
    <t>CENTRAL ADMINISTRATION (ELD) WILL PAY FOR ALL CORE TRAINING LODGING FOR STAFF WHO NEED CORE TRAINING .   Travel &amp; Per Diem costs are the responsibility of the agency (HFO Site).</t>
  </si>
  <si>
    <t xml:space="preserve">Within the HFO System, there are 3 types of program agreement structures: </t>
  </si>
  <si>
    <t xml:space="preserve">Grantee provides all program oversite and employs staff for all direct services, within the service delivery area. </t>
  </si>
  <si>
    <t>Grantee provides all program oversite, employs staff for SOME direct services, and has subcontract(s) with 1 or more agencies for additional direct services, all within the service delivery area</t>
  </si>
  <si>
    <t>Grantee provides program oversite, but no direct service.  Grantee has 1 or more subcontracts for ALL direct services, within the service delivery area.</t>
  </si>
  <si>
    <r>
      <t xml:space="preserve">Supervisor                         </t>
    </r>
    <r>
      <rPr>
        <b/>
        <sz val="13"/>
        <rFont val="Times New Roman"/>
        <family val="1"/>
      </rPr>
      <t xml:space="preserve">  </t>
    </r>
    <r>
      <rPr>
        <sz val="10"/>
        <rFont val="Times New Roman"/>
        <family val="1"/>
      </rPr>
      <t xml:space="preserve">1:5 Supervisor to Home Visitor ratio is recommended and best practice.  </t>
    </r>
  </si>
  <si>
    <r>
      <t xml:space="preserve">Program Manager                         </t>
    </r>
    <r>
      <rPr>
        <i/>
        <sz val="10"/>
        <rFont val="Times New Roman"/>
        <family val="1"/>
      </rPr>
      <t xml:space="preserve"> </t>
    </r>
    <r>
      <rPr>
        <sz val="10"/>
        <rFont val="Times New Roman"/>
        <family val="1"/>
      </rPr>
      <t xml:space="preserve">must be a mimimum of .5fte  </t>
    </r>
    <r>
      <rPr>
        <i/>
        <sz val="10"/>
        <rFont val="Times New Roman"/>
        <family val="1"/>
      </rPr>
      <t xml:space="preserve"> </t>
    </r>
  </si>
  <si>
    <t>The Ages and Stages Questionnaire (ASQ3)  and Ages and Stages Social-Emotional Questionnaire (ASQ-SE) are both child development screening tool, both of which are required by HFO.</t>
  </si>
  <si>
    <t>Annual Salary</t>
  </si>
  <si>
    <t>Enter in your cost (column CD) and quantity (column F) Use colum E to inform what you need to ender into the Column F (quantity) - Your estimated cost will calculate in column J.  Column CD and F have instructions/clarifications in each box, just click in the box</t>
  </si>
  <si>
    <t xml:space="preserve">Enter estimated # of miles here: </t>
  </si>
  <si>
    <t xml:space="preserve">Each site is responsible for training their staff in the primary curriculumn that they have chosen to use.  Beginning in 2020, HFO will begin planning GGK trainings, paying for the registration fee and hotel accomodations for each participant. </t>
  </si>
  <si>
    <t xml:space="preserve"># of trainings </t>
  </si>
  <si>
    <t>2020: Leadership Conference (state leads, PMs &amp; Supervisors).  2021: FULL Conference, including home visitors                       Please include here registration (approx. $500/person &amp; travel costs). Locations for these trainings vary.  However, they are often in Chicago or other mid-west or southern state locations.</t>
  </si>
  <si>
    <t>This is not required, but highly encourages to build positive team relationships. If you'd like to make this part of your training plan you can.</t>
  </si>
  <si>
    <t>"Welcome Baby" Packets (often provided during eligibility screening) or other eligibility screen materials/supplies</t>
  </si>
  <si>
    <r>
      <t xml:space="preserve">If you have additional administration/indirect costs line items, you can add them here. You are not restricted to only these items.  You may also delete positions if they do not apply to HFO.  </t>
    </r>
    <r>
      <rPr>
        <b/>
        <sz val="11"/>
        <rFont val="Times New Roman"/>
        <family val="1"/>
      </rPr>
      <t>HFO General Funds cannot pay for any HUB personnel, indirect or not.</t>
    </r>
    <r>
      <rPr>
        <sz val="11"/>
        <rFont val="Times New Roman"/>
        <family val="1"/>
      </rPr>
      <t xml:space="preserve"> </t>
    </r>
  </si>
  <si>
    <t>Medicaid Earnings Investment into this Subcontractor's budget for this biennium</t>
  </si>
  <si>
    <t>Medicaid Earnings Investment into this budget (Lead Agency) for this biennium</t>
  </si>
  <si>
    <t>You may claim up to 10% indirect against any Medicaid funds reinvested back into your program</t>
  </si>
  <si>
    <t>This budget shows a reinvestment of:</t>
  </si>
  <si>
    <r>
      <t xml:space="preserve">You are required to reinvest a mminimum of </t>
    </r>
    <r>
      <rPr>
        <b/>
        <sz val="11"/>
        <color rgb="FFFF0000"/>
        <rFont val="Times New Roman"/>
        <family val="1"/>
      </rPr>
      <t>90%</t>
    </r>
    <r>
      <rPr>
        <sz val="11"/>
        <rFont val="Times New Roman"/>
        <family val="1"/>
      </rPr>
      <t xml:space="preserve"> of any carry-over Medicaid funds from previous biennium earnings</t>
    </r>
  </si>
  <si>
    <t>Medicaid</t>
  </si>
  <si>
    <t>October 1, 2021 - September 30, 2023</t>
  </si>
  <si>
    <t>The cost for administrative and indirect support from the agency will vary. Some organizations provide a portion of these services as in-kind contribution to the program.  These costs should not equal more than 15% of the HFO General Fund Allocation.  If the lead contracting agency has subcontracts with other agencies for this HFO work, the total administrative and indirect costs, between all agencies, cannot exceed 15% of the HFO allocation from ELD.  **Please note, the HFO Program Manager position is not administrative.  Any other higher management fte should be charged to administration if being paid for by HFO General Funds.**</t>
  </si>
  <si>
    <t>HFA requires that all staff have opportunities for ongoing professional development to advance skills and reduce burnout.</t>
  </si>
  <si>
    <t>Core FROG Survey Training</t>
  </si>
  <si>
    <t>202?: Leadership Conference (state leads, PMs &amp; Supervisors).  2021: FULL Conference, including home visitors                       Please include here registration (approx. $500/person &amp; travel costs). Locations for these trainings vary.  However, they are often in Chicago or other mid-west or southern state locations.</t>
  </si>
  <si>
    <t>General Fund allowable for administation is limited to 15% of the General Fund award</t>
  </si>
  <si>
    <r>
      <t xml:space="preserve">Quarter 1             GENERAL FUNDS
</t>
    </r>
    <r>
      <rPr>
        <b/>
        <sz val="10"/>
        <color rgb="FF00B0F0"/>
        <rFont val="Times New Roman"/>
        <family val="1"/>
      </rPr>
      <t>(Jul 1 - Sep 30, 2023)</t>
    </r>
  </si>
  <si>
    <r>
      <t xml:space="preserve">Quarter 1           TITLE IV-B2 FUNDS 
</t>
    </r>
    <r>
      <rPr>
        <b/>
        <sz val="10"/>
        <color rgb="FF00B0F0"/>
        <rFont val="Times New Roman"/>
        <family val="1"/>
      </rPr>
      <t>(Jul 1 - Sep 30, 2023)</t>
    </r>
  </si>
  <si>
    <r>
      <t xml:space="preserve">Quarter 2-8     GENERAL FUNDS 
</t>
    </r>
    <r>
      <rPr>
        <b/>
        <sz val="9"/>
        <color rgb="FF00B0F0"/>
        <rFont val="Times New Roman"/>
        <family val="1"/>
      </rPr>
      <t>(must be spent before                                    Jun 30, 2023)</t>
    </r>
  </si>
  <si>
    <r>
      <t xml:space="preserve">Quarter 2-8              TITLE IV-B2 FUNDS 
</t>
    </r>
    <r>
      <rPr>
        <b/>
        <sz val="9"/>
        <color rgb="FF00B0F0"/>
        <rFont val="Times New Roman"/>
        <family val="1"/>
      </rPr>
      <t>(must be spent before                  June 30, 2023)</t>
    </r>
  </si>
  <si>
    <t>This amount will go into your EGMS account for 
10/1/21 - 6/30/23</t>
  </si>
  <si>
    <t xml:space="preserve"> This amount will go into your EGMS account for 7/1/23 - 9/30/2023</t>
  </si>
  <si>
    <t xml:space="preserve"> This amount will go into your EGMS account for                 7/1/23 - 9/30/2023</t>
  </si>
  <si>
    <t xml:space="preserve">Please pay special attention to the boxes in columns B and C in the first section of the Budget Summary tab.  This shows you how your budget is broken out with 7 quarters in the 2021-23 biennium and 1 quarter in the 2023-25 biennium.  These boxes tell you which funds MUST be spent (ie - they don't roll over) by June 30, 2023. </t>
  </si>
  <si>
    <r>
      <t xml:space="preserve">Next, complete the </t>
    </r>
    <r>
      <rPr>
        <b/>
        <u/>
        <sz val="11"/>
        <rFont val="Arial"/>
        <family val="2"/>
      </rPr>
      <t xml:space="preserve">REVENUE </t>
    </r>
    <r>
      <rPr>
        <sz val="11"/>
        <rFont val="Arial"/>
        <family val="2"/>
      </rPr>
      <t>section, under the green heading.  In the first section, you'll see 3 spaces for Medicaid funding (see steps 6, 7 &amp; 8 below for these).  The 2nd section is for General Fund, Title IV-B2, MIECHV and Other.  All funding under your ELD grant for HFO Services should be entered here, for the time period October 1, 2021 - September 30, 2023</t>
    </r>
  </si>
  <si>
    <r>
      <rPr>
        <b/>
        <u/>
        <sz val="11"/>
        <rFont val="Arial"/>
        <family val="2"/>
      </rPr>
      <t xml:space="preserve">MEDICAID </t>
    </r>
    <r>
      <rPr>
        <sz val="11"/>
        <rFont val="Arial"/>
        <family val="2"/>
      </rPr>
      <t>H12 - NTE - Enter the Medicaid NOT TO EXCEED amount from your contract for October 1, 2021 - September 30, 2023</t>
    </r>
  </si>
  <si>
    <r>
      <rPr>
        <b/>
        <u/>
        <sz val="11"/>
        <rFont val="Arial"/>
        <family val="2"/>
      </rPr>
      <t xml:space="preserve">MEDICAID </t>
    </r>
    <r>
      <rPr>
        <sz val="11"/>
        <rFont val="Arial"/>
        <family val="2"/>
      </rPr>
      <t xml:space="preserve"> I12 - "Medicaid Carryover from Prior Years",  This is all unspent Medicaid Carryover you may have from prior bienniums.  Fiscal Guidelines require that 90% of your carry over medicaid earnings must be spent in the following fiscal year.  See "Fiscal Guidelines" for more details.</t>
    </r>
  </si>
  <si>
    <r>
      <rPr>
        <b/>
        <u/>
        <sz val="11"/>
        <rFont val="Arial"/>
        <family val="2"/>
      </rPr>
      <t>MEDICAID</t>
    </r>
    <r>
      <rPr>
        <sz val="11"/>
        <rFont val="Arial"/>
        <family val="2"/>
      </rPr>
      <t xml:space="preserve">  J12 - "Medicaid Earnings Reinvestment" - Any anticipated Medicaid earnings from 10/1/2019 - 9/30/2021 that you plan to invest into this budget.  You are not required to invest any medicaid earning earned in the current biennium.  If you choose to not invest any anticipated medicaid earnings for 10/1/2021 - 9/30/2023, you will be required to show that a minium of 90% of actual MAC earnings for this time period are invested in 10/1/2023 - 9/30/2025 biennium.  You can build your budget this biennium with anticipated MAC funds and then when you complete your budget update in August 2022, you will updated this cell to actual earnings, once you know what has been earned.  </t>
    </r>
  </si>
  <si>
    <r>
      <t xml:space="preserve">Please enter in your 10/1/2021 - 9/30/2023 </t>
    </r>
    <r>
      <rPr>
        <b/>
        <u/>
        <sz val="11"/>
        <rFont val="Arial"/>
        <family val="2"/>
      </rPr>
      <t>GENERAL FUND ALLOCATION, Title IVB2 &amp; MIECHV</t>
    </r>
    <r>
      <rPr>
        <sz val="11"/>
        <rFont val="Arial"/>
        <family val="2"/>
      </rPr>
      <t xml:space="preserve"> (if applicable) and any </t>
    </r>
    <r>
      <rPr>
        <b/>
        <u/>
        <sz val="11"/>
        <rFont val="Arial"/>
        <family val="2"/>
      </rPr>
      <t>additional funding</t>
    </r>
    <r>
      <rPr>
        <sz val="11"/>
        <rFont val="Arial"/>
        <family val="2"/>
      </rPr>
      <t xml:space="preserve"> you may receive</t>
    </r>
  </si>
  <si>
    <t>Your total program Administrative and Indirect costs should not exceed 15% of your 10/1/2021 - 9/30/2023 General Fund program allocation</t>
  </si>
  <si>
    <t>Program Budgets are due to State HFO Program Manager within 30 days of the execution of the grant agreement.  Please submit to Heidi Grogger, at heidi.grogger@state.or.us</t>
  </si>
  <si>
    <t>Please note:  Healthy Families Oregon's fiscal guidelines can be found in our Program Policy and Procedure Manual</t>
  </si>
  <si>
    <t>Student Success Act FTE%</t>
  </si>
  <si>
    <t>SSA</t>
  </si>
  <si>
    <t>Total # FTE 
SSA Home Visitors</t>
  </si>
  <si>
    <t>SSA FTE %</t>
  </si>
  <si>
    <r>
      <t xml:space="preserve">Quarter 2-8              SSA FUNDS 
</t>
    </r>
    <r>
      <rPr>
        <b/>
        <sz val="9"/>
        <color rgb="FF00B0F0"/>
        <rFont val="Times New Roman"/>
        <family val="1"/>
      </rPr>
      <t>(must be spent before                  June 30, 2023)</t>
    </r>
  </si>
  <si>
    <r>
      <t xml:space="preserve">Quarter 1           SSA FUNDS 
</t>
    </r>
    <r>
      <rPr>
        <b/>
        <sz val="10"/>
        <color rgb="FF00B0F0"/>
        <rFont val="Times New Roman"/>
        <family val="1"/>
      </rPr>
      <t>(Jul 1 - Sep 30,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</si>
</sst>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43" formatCode="_(* #,##0.00_);_(* \(#,##0.00\);_(* &quot;-&quot;??_);_(@_)"/>
    <numFmt numFmtId="164" formatCode="General_)"/>
    <numFmt numFmtId="165" formatCode="_(&quot;$&quot;* #,##0_);_(&quot;$&quot;* \(#,##0\);_(&quot;$&quot;* &quot;-&quot;??_);_(@_)"/>
    <numFmt numFmtId="166" formatCode="_(* #,##0_);_(* \(#,##0\);_(* &quot;-&quot;??_);_(@_)"/>
  </numFmts>
  <fonts count="59" x14ac:knownFonts="1">
    <font>
      <sz val="10"/>
      <name val="Arial"/>
    </font>
    <font>
      <sz val="11"/>
      <color theme="1"/>
      <name val="Calibri"/>
      <family val="2"/>
      <scheme val="minor"/>
    </font>
    <font>
      <sz val="10"/>
      <name val="Arial"/>
      <family val="2"/>
    </font>
    <font>
      <sz val="12"/>
      <name val="Garamond"/>
      <family val="1"/>
    </font>
    <font>
      <sz val="12"/>
      <name val="Helv"/>
    </font>
    <font>
      <sz val="10"/>
      <name val="Arial"/>
      <family val="2"/>
    </font>
    <font>
      <sz val="10"/>
      <name val="Arial"/>
      <family val="2"/>
    </font>
    <font>
      <b/>
      <sz val="12"/>
      <name val="Times New Roman"/>
      <family val="1"/>
    </font>
    <font>
      <sz val="10"/>
      <name val="Times New Roman"/>
      <family val="1"/>
    </font>
    <font>
      <b/>
      <sz val="13"/>
      <name val="Times New Roman"/>
      <family val="1"/>
    </font>
    <font>
      <sz val="13"/>
      <name val="Times New Roman"/>
      <family val="1"/>
    </font>
    <font>
      <sz val="12"/>
      <name val="Times New Roman"/>
      <family val="1"/>
    </font>
    <font>
      <b/>
      <sz val="16"/>
      <name val="Times New Roman"/>
      <family val="1"/>
    </font>
    <font>
      <sz val="11"/>
      <name val="Times New Roman"/>
      <family val="1"/>
    </font>
    <font>
      <b/>
      <sz val="11"/>
      <name val="Times New Roman"/>
      <family val="1"/>
    </font>
    <font>
      <b/>
      <sz val="14"/>
      <name val="Times New Roman"/>
      <family val="1"/>
    </font>
    <font>
      <b/>
      <sz val="10"/>
      <name val="Times New Roman"/>
      <family val="1"/>
    </font>
    <font>
      <b/>
      <i/>
      <sz val="13"/>
      <name val="Times New Roman"/>
      <family val="1"/>
    </font>
    <font>
      <b/>
      <i/>
      <sz val="12"/>
      <name val="Times New Roman"/>
      <family val="1"/>
    </font>
    <font>
      <b/>
      <sz val="18"/>
      <name val="Times New Roman"/>
      <family val="1"/>
    </font>
    <font>
      <sz val="14"/>
      <name val="Times New Roman"/>
      <family val="1"/>
    </font>
    <font>
      <i/>
      <sz val="13"/>
      <name val="Times New Roman"/>
      <family val="1"/>
    </font>
    <font>
      <b/>
      <u/>
      <sz val="22"/>
      <name val="Times New Roman"/>
      <family val="1"/>
    </font>
    <font>
      <b/>
      <i/>
      <sz val="16"/>
      <name val="Times New Roman"/>
      <family val="1"/>
    </font>
    <font>
      <sz val="18"/>
      <name val="Times New Roman"/>
      <family val="1"/>
    </font>
    <font>
      <sz val="9"/>
      <color indexed="81"/>
      <name val="Tahoma"/>
      <family val="2"/>
    </font>
    <font>
      <b/>
      <sz val="9"/>
      <color indexed="81"/>
      <name val="Tahoma"/>
      <family val="2"/>
    </font>
    <font>
      <b/>
      <u/>
      <sz val="14"/>
      <name val="Times New Roman"/>
      <family val="1"/>
    </font>
    <font>
      <sz val="14"/>
      <name val="Arial"/>
      <family val="2"/>
    </font>
    <font>
      <sz val="10"/>
      <name val="Arial"/>
      <family val="2"/>
    </font>
    <font>
      <b/>
      <u/>
      <sz val="10"/>
      <name val="Times New Roman"/>
      <family val="1"/>
    </font>
    <font>
      <u/>
      <sz val="10"/>
      <name val="Times New Roman"/>
      <family val="1"/>
    </font>
    <font>
      <b/>
      <i/>
      <sz val="10"/>
      <name val="Times New Roman"/>
      <family val="1"/>
    </font>
    <font>
      <b/>
      <sz val="10"/>
      <color rgb="FFFF0000"/>
      <name val="Times New Roman"/>
      <family val="1"/>
    </font>
    <font>
      <sz val="10"/>
      <color theme="0"/>
      <name val="Times New Roman"/>
      <family val="1"/>
    </font>
    <font>
      <b/>
      <sz val="10"/>
      <color rgb="FFC00000"/>
      <name val="Times New Roman"/>
      <family val="1"/>
    </font>
    <font>
      <sz val="10"/>
      <color rgb="FFC00000"/>
      <name val="Times New Roman"/>
      <family val="1"/>
    </font>
    <font>
      <b/>
      <sz val="24"/>
      <name val="Times New Roman"/>
      <family val="1"/>
    </font>
    <font>
      <b/>
      <i/>
      <sz val="10"/>
      <color rgb="FFFF0000"/>
      <name val="Times New Roman"/>
      <family val="1"/>
    </font>
    <font>
      <sz val="10"/>
      <color rgb="FFFF0000"/>
      <name val="Times New Roman"/>
      <family val="1"/>
    </font>
    <font>
      <b/>
      <u/>
      <sz val="12"/>
      <name val="Arial"/>
      <family val="2"/>
    </font>
    <font>
      <b/>
      <i/>
      <u/>
      <sz val="13"/>
      <name val="Arial"/>
      <family val="2"/>
    </font>
    <font>
      <sz val="13"/>
      <name val="Arial"/>
      <family val="2"/>
    </font>
    <font>
      <sz val="12"/>
      <name val="Arial"/>
      <family val="2"/>
    </font>
    <font>
      <sz val="11"/>
      <name val="Arial"/>
      <family val="2"/>
    </font>
    <font>
      <u/>
      <sz val="11"/>
      <name val="Arial"/>
      <family val="2"/>
    </font>
    <font>
      <b/>
      <u/>
      <sz val="11"/>
      <name val="Arial"/>
      <family val="2"/>
    </font>
    <font>
      <b/>
      <sz val="13"/>
      <name val="Arial"/>
      <family val="2"/>
    </font>
    <font>
      <u/>
      <sz val="18"/>
      <name val="Arial"/>
      <family val="2"/>
    </font>
    <font>
      <u/>
      <sz val="11"/>
      <name val="Times New Roman"/>
      <family val="1"/>
    </font>
    <font>
      <sz val="12"/>
      <color rgb="FF0000FF"/>
      <name val="Arial"/>
      <family val="2"/>
    </font>
    <font>
      <b/>
      <sz val="10"/>
      <color theme="0"/>
      <name val="Times New Roman"/>
      <family val="1"/>
    </font>
    <font>
      <i/>
      <sz val="10"/>
      <name val="Times New Roman"/>
      <family val="1"/>
    </font>
    <font>
      <b/>
      <sz val="9"/>
      <name val="Times New Roman"/>
      <family val="1"/>
    </font>
    <font>
      <b/>
      <sz val="11"/>
      <color rgb="FFFF0000"/>
      <name val="Times New Roman"/>
      <family val="1"/>
    </font>
    <font>
      <b/>
      <sz val="12"/>
      <color rgb="FFFF0000"/>
      <name val="Times New Roman"/>
      <family val="1"/>
    </font>
    <font>
      <b/>
      <sz val="9"/>
      <color rgb="FF00B0F0"/>
      <name val="Times New Roman"/>
      <family val="1"/>
    </font>
    <font>
      <i/>
      <sz val="11"/>
      <color rgb="FFFF0000"/>
      <name val="Arial"/>
      <family val="2"/>
    </font>
    <font>
      <b/>
      <sz val="10"/>
      <color rgb="FF00B0F0"/>
      <name val="Times New Roman"/>
      <family val="1"/>
    </font>
  </fonts>
  <fills count="28">
    <fill>
      <patternFill patternType="none"/>
    </fill>
    <fill>
      <patternFill patternType="gray125"/>
    </fill>
    <fill>
      <patternFill patternType="solid">
        <fgColor indexed="22"/>
        <bgColor indexed="64"/>
      </patternFill>
    </fill>
    <fill>
      <patternFill patternType="solid">
        <fgColor rgb="FFFF9999"/>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indexed="27"/>
        <bgColor indexed="64"/>
      </patternFill>
    </fill>
    <fill>
      <patternFill patternType="solid">
        <fgColor indexed="31"/>
        <bgColor indexed="64"/>
      </patternFill>
    </fill>
    <fill>
      <patternFill patternType="solid">
        <fgColor rgb="FFFFFF99"/>
        <bgColor indexed="64"/>
      </patternFill>
    </fill>
    <fill>
      <patternFill patternType="solid">
        <fgColor rgb="FFFBC69B"/>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rgb="FFFFFF66"/>
        <bgColor indexed="64"/>
      </patternFill>
    </fill>
    <fill>
      <patternFill patternType="solid">
        <fgColor rgb="FFFFFF0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17">
    <xf numFmtId="0" fontId="0"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3" fontId="3" fillId="0" borderId="0" applyFont="0" applyFill="0" applyBorder="0" applyAlignment="0" applyProtection="0"/>
    <xf numFmtId="42" fontId="3" fillId="0" borderId="0" applyFont="0" applyFill="0" applyBorder="0" applyAlignment="0" applyProtection="0"/>
    <xf numFmtId="0" fontId="3" fillId="0" borderId="0">
      <alignment vertical="top"/>
    </xf>
    <xf numFmtId="0" fontId="3" fillId="0" borderId="0">
      <alignment vertical="top"/>
    </xf>
    <xf numFmtId="164" fontId="4" fillId="0" borderId="0"/>
    <xf numFmtId="9"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9" fontId="6" fillId="0" borderId="0" applyFont="0" applyFill="0" applyBorder="0" applyAlignment="0" applyProtection="0"/>
    <xf numFmtId="43" fontId="29" fillId="0" borderId="0" applyFont="0" applyFill="0" applyBorder="0" applyAlignment="0" applyProtection="0"/>
  </cellStyleXfs>
  <cellXfs count="699">
    <xf numFmtId="0" fontId="0" fillId="0" borderId="0" xfId="0"/>
    <xf numFmtId="0" fontId="8" fillId="0" borderId="0" xfId="0" applyFont="1"/>
    <xf numFmtId="0" fontId="13" fillId="0" borderId="0" xfId="0" applyFont="1"/>
    <xf numFmtId="0" fontId="0" fillId="0" borderId="0" xfId="0" applyFill="1" applyAlignment="1" applyProtection="1">
      <alignment vertical="center" wrapText="1"/>
    </xf>
    <xf numFmtId="0" fontId="13" fillId="0" borderId="0" xfId="0" applyFont="1" applyFill="1" applyAlignment="1"/>
    <xf numFmtId="0" fontId="13" fillId="0" borderId="0" xfId="0" applyFont="1" applyAlignment="1"/>
    <xf numFmtId="0" fontId="13" fillId="0" borderId="0" xfId="0" applyFont="1" applyFill="1" applyBorder="1" applyAlignment="1" applyProtection="1">
      <alignment horizontal="left" wrapText="1"/>
    </xf>
    <xf numFmtId="0" fontId="13" fillId="0" borderId="0" xfId="0" applyFont="1" applyAlignment="1">
      <alignment vertical="center"/>
    </xf>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horizontal="left" vertical="center" wrapText="1"/>
    </xf>
    <xf numFmtId="0" fontId="2" fillId="0" borderId="0" xfId="0" applyFont="1"/>
    <xf numFmtId="0" fontId="16" fillId="0" borderId="11" xfId="0" applyFont="1" applyFill="1" applyBorder="1" applyAlignment="1">
      <alignment horizontal="center" vertical="center" wrapText="1"/>
    </xf>
    <xf numFmtId="44" fontId="16" fillId="0" borderId="11" xfId="14" applyFont="1" applyBorder="1" applyAlignment="1">
      <alignment horizontal="center" vertical="center" wrapText="1"/>
    </xf>
    <xf numFmtId="2" fontId="16" fillId="0" borderId="18" xfId="14" applyNumberFormat="1" applyFont="1" applyFill="1" applyBorder="1" applyAlignment="1">
      <alignment horizontal="center" vertical="center" wrapText="1"/>
    </xf>
    <xf numFmtId="0" fontId="30" fillId="0" borderId="0" xfId="0" applyFont="1" applyAlignment="1">
      <alignment horizontal="center"/>
    </xf>
    <xf numFmtId="0" fontId="8" fillId="0" borderId="0" xfId="0" applyFont="1" applyAlignment="1">
      <alignment wrapText="1"/>
    </xf>
    <xf numFmtId="0" fontId="8" fillId="0" borderId="0" xfId="0" applyFont="1" applyAlignment="1">
      <alignment horizontal="right" wrapText="1"/>
    </xf>
    <xf numFmtId="0" fontId="8" fillId="0" borderId="0" xfId="0" applyFont="1" applyAlignment="1"/>
    <xf numFmtId="0" fontId="16" fillId="0" borderId="0" xfId="0" applyFont="1" applyAlignment="1"/>
    <xf numFmtId="0" fontId="16" fillId="11" borderId="0" xfId="0" applyFont="1" applyFill="1" applyAlignment="1"/>
    <xf numFmtId="0" fontId="8" fillId="0" borderId="0" xfId="0" applyFont="1" applyBorder="1" applyAlignment="1">
      <alignment vertical="center"/>
    </xf>
    <xf numFmtId="3" fontId="8" fillId="0" borderId="0" xfId="0" applyNumberFormat="1" applyFont="1" applyFill="1" applyBorder="1" applyAlignment="1">
      <alignment vertical="center"/>
    </xf>
    <xf numFmtId="2" fontId="8" fillId="0" borderId="0" xfId="14" applyNumberFormat="1" applyFont="1" applyFill="1" applyBorder="1" applyAlignment="1">
      <alignment horizontal="center" vertical="center"/>
    </xf>
    <xf numFmtId="44" fontId="8" fillId="0" borderId="0" xfId="14" applyFont="1" applyBorder="1" applyAlignment="1">
      <alignment vertical="center"/>
    </xf>
    <xf numFmtId="44" fontId="8" fillId="0" borderId="0" xfId="14" applyFont="1" applyBorder="1"/>
    <xf numFmtId="0" fontId="8" fillId="0" borderId="0" xfId="14" applyNumberFormat="1" applyFont="1" applyBorder="1" applyAlignment="1">
      <alignment horizontal="center" vertical="center" wrapText="1"/>
    </xf>
    <xf numFmtId="2" fontId="8" fillId="0" borderId="0" xfId="14" applyNumberFormat="1" applyFont="1" applyFill="1" applyBorder="1" applyAlignment="1">
      <alignment horizontal="center" vertical="center" wrapText="1"/>
    </xf>
    <xf numFmtId="44" fontId="8" fillId="0" borderId="0" xfId="14" applyFont="1" applyBorder="1" applyAlignment="1">
      <alignment wrapText="1"/>
    </xf>
    <xf numFmtId="2" fontId="8" fillId="0" borderId="0" xfId="14" applyNumberFormat="1" applyFont="1" applyBorder="1" applyAlignment="1">
      <alignment horizontal="center" vertical="center" wrapText="1"/>
    </xf>
    <xf numFmtId="44" fontId="8" fillId="0" borderId="0" xfId="14" applyFont="1" applyBorder="1" applyAlignment="1">
      <alignment horizontal="center" vertical="center"/>
    </xf>
    <xf numFmtId="0" fontId="16" fillId="0" borderId="0" xfId="14" applyNumberFormat="1" applyFont="1" applyBorder="1" applyAlignment="1">
      <alignment horizontal="center" vertical="center"/>
    </xf>
    <xf numFmtId="2" fontId="16" fillId="0" borderId="0" xfId="14" applyNumberFormat="1" applyFont="1" applyBorder="1" applyAlignment="1">
      <alignment horizontal="center" vertical="center"/>
    </xf>
    <xf numFmtId="0" fontId="16" fillId="0" borderId="0" xfId="0" applyFont="1" applyBorder="1" applyAlignment="1">
      <alignment horizontal="right" vertical="center"/>
    </xf>
    <xf numFmtId="44" fontId="16" fillId="0" borderId="0" xfId="14" applyFont="1" applyBorder="1"/>
    <xf numFmtId="44" fontId="16" fillId="0" borderId="0" xfId="14" applyFont="1" applyBorder="1" applyAlignment="1">
      <alignment horizontal="center" vertical="center"/>
    </xf>
    <xf numFmtId="44" fontId="16" fillId="0" borderId="0" xfId="14" applyFont="1" applyBorder="1" applyAlignment="1">
      <alignment horizontal="center"/>
    </xf>
    <xf numFmtId="44" fontId="8" fillId="0" borderId="0" xfId="14" applyFont="1"/>
    <xf numFmtId="2" fontId="16" fillId="17" borderId="0" xfId="14" applyNumberFormat="1" applyFont="1" applyFill="1" applyBorder="1" applyAlignment="1">
      <alignment horizontal="center" vertical="center"/>
    </xf>
    <xf numFmtId="44" fontId="16" fillId="17" borderId="0" xfId="14" applyFont="1" applyFill="1" applyBorder="1" applyAlignment="1">
      <alignment horizontal="center" vertical="center"/>
    </xf>
    <xf numFmtId="44" fontId="16" fillId="17" borderId="0" xfId="14" applyFont="1" applyFill="1" applyBorder="1" applyAlignment="1">
      <alignment horizontal="center"/>
    </xf>
    <xf numFmtId="44" fontId="8" fillId="17" borderId="0" xfId="14" applyFont="1" applyFill="1" applyBorder="1"/>
    <xf numFmtId="44" fontId="8" fillId="17" borderId="0" xfId="14" applyFont="1" applyFill="1"/>
    <xf numFmtId="44" fontId="16" fillId="0" borderId="0" xfId="14" applyFont="1" applyBorder="1" applyAlignment="1">
      <alignment horizontal="center" vertical="center" wrapText="1"/>
    </xf>
    <xf numFmtId="44" fontId="16" fillId="0" borderId="0" xfId="14" applyFont="1" applyBorder="1" applyAlignment="1">
      <alignment horizontal="center" wrapText="1"/>
    </xf>
    <xf numFmtId="0" fontId="8" fillId="4" borderId="0" xfId="0" applyFont="1" applyFill="1" applyBorder="1" applyAlignment="1">
      <alignment vertical="center"/>
    </xf>
    <xf numFmtId="2" fontId="8" fillId="4" borderId="9" xfId="0" applyNumberFormat="1" applyFont="1" applyFill="1" applyBorder="1" applyAlignment="1">
      <alignment vertical="center"/>
    </xf>
    <xf numFmtId="44" fontId="8" fillId="4" borderId="9" xfId="14" applyFont="1" applyFill="1" applyBorder="1" applyAlignment="1">
      <alignment vertical="center"/>
    </xf>
    <xf numFmtId="44" fontId="8" fillId="0" borderId="0" xfId="14" applyFont="1" applyFill="1" applyBorder="1"/>
    <xf numFmtId="44" fontId="8" fillId="0" borderId="9" xfId="14" applyFont="1" applyFill="1" applyBorder="1"/>
    <xf numFmtId="44" fontId="8" fillId="0" borderId="9" xfId="14" applyFont="1" applyBorder="1"/>
    <xf numFmtId="0" fontId="8" fillId="0" borderId="0" xfId="0" applyFont="1" applyFill="1" applyBorder="1" applyAlignment="1">
      <alignment vertical="center"/>
    </xf>
    <xf numFmtId="0" fontId="8" fillId="0" borderId="9" xfId="0" applyFont="1" applyFill="1" applyBorder="1" applyAlignment="1">
      <alignment vertical="center"/>
    </xf>
    <xf numFmtId="44" fontId="8" fillId="0" borderId="9" xfId="14" applyFont="1" applyBorder="1" applyAlignment="1">
      <alignment horizontal="center" vertical="center"/>
    </xf>
    <xf numFmtId="2" fontId="8" fillId="0" borderId="9" xfId="14" applyNumberFormat="1" applyFont="1" applyFill="1" applyBorder="1" applyAlignment="1">
      <alignment horizontal="center" vertical="center"/>
    </xf>
    <xf numFmtId="44" fontId="8" fillId="0" borderId="9" xfId="14" applyFont="1" applyFill="1" applyBorder="1" applyAlignment="1">
      <alignment vertical="center"/>
    </xf>
    <xf numFmtId="0" fontId="8" fillId="0" borderId="9" xfId="0" applyFont="1" applyBorder="1" applyAlignment="1">
      <alignment vertical="center"/>
    </xf>
    <xf numFmtId="0" fontId="16" fillId="0" borderId="0" xfId="0" applyFont="1" applyFill="1" applyAlignment="1"/>
    <xf numFmtId="2" fontId="16" fillId="0" borderId="9" xfId="14" applyNumberFormat="1" applyFont="1" applyFill="1" applyBorder="1" applyAlignment="1">
      <alignment horizontal="center" vertical="center"/>
    </xf>
    <xf numFmtId="2" fontId="16" fillId="0" borderId="18" xfId="14" applyNumberFormat="1" applyFont="1" applyFill="1" applyBorder="1" applyAlignment="1">
      <alignment horizontal="center" vertical="center"/>
    </xf>
    <xf numFmtId="0" fontId="2" fillId="0" borderId="0" xfId="0" applyFont="1" applyAlignment="1">
      <alignment vertical="center"/>
    </xf>
    <xf numFmtId="0" fontId="16" fillId="0" borderId="0" xfId="0" applyFont="1" applyFill="1" applyAlignment="1">
      <alignment vertical="center"/>
    </xf>
    <xf numFmtId="44" fontId="8" fillId="0" borderId="0" xfId="14" applyFont="1" applyFill="1" applyBorder="1" applyAlignment="1">
      <alignment vertical="center"/>
    </xf>
    <xf numFmtId="0" fontId="16" fillId="15" borderId="10" xfId="0" applyFont="1" applyFill="1" applyBorder="1" applyAlignment="1">
      <alignment vertical="center"/>
    </xf>
    <xf numFmtId="0" fontId="16" fillId="15" borderId="17" xfId="0" applyFont="1" applyFill="1" applyBorder="1" applyAlignment="1">
      <alignment vertical="center"/>
    </xf>
    <xf numFmtId="44" fontId="8" fillId="0" borderId="14" xfId="14" applyFont="1" applyFill="1" applyBorder="1"/>
    <xf numFmtId="44" fontId="8" fillId="0" borderId="14" xfId="14" applyFont="1" applyBorder="1"/>
    <xf numFmtId="44" fontId="8" fillId="0" borderId="0" xfId="14" applyFont="1" applyBorder="1" applyAlignment="1">
      <alignment horizontal="right"/>
    </xf>
    <xf numFmtId="44" fontId="16" fillId="8" borderId="9" xfId="14" applyFont="1" applyFill="1" applyBorder="1"/>
    <xf numFmtId="0" fontId="8" fillId="0" borderId="0" xfId="0" applyFont="1" applyBorder="1"/>
    <xf numFmtId="0" fontId="8" fillId="0" borderId="0" xfId="0" quotePrefix="1" applyFont="1" applyBorder="1" applyAlignment="1">
      <alignment vertical="center"/>
    </xf>
    <xf numFmtId="44" fontId="8" fillId="0" borderId="0" xfId="14" quotePrefix="1" applyFont="1" applyBorder="1" applyAlignment="1">
      <alignment horizontal="center" vertical="center"/>
    </xf>
    <xf numFmtId="0" fontId="8" fillId="0" borderId="0" xfId="14" applyNumberFormat="1" applyFont="1" applyBorder="1" applyAlignment="1">
      <alignment horizontal="center" vertical="center"/>
    </xf>
    <xf numFmtId="2" fontId="8" fillId="0" borderId="0" xfId="14" applyNumberFormat="1" applyFont="1" applyBorder="1" applyAlignment="1">
      <alignment horizontal="center" vertical="center"/>
    </xf>
    <xf numFmtId="44" fontId="8" fillId="0" borderId="0" xfId="14" applyFont="1" applyBorder="1" applyAlignment="1">
      <alignment horizontal="right" vertical="center"/>
    </xf>
    <xf numFmtId="44" fontId="16" fillId="0" borderId="9" xfId="14" applyFont="1" applyBorder="1"/>
    <xf numFmtId="0" fontId="30" fillId="0" borderId="0" xfId="0" applyFont="1" applyFill="1" applyAlignment="1">
      <alignment horizontal="left" vertical="center" wrapText="1"/>
    </xf>
    <xf numFmtId="44" fontId="16" fillId="0" borderId="0" xfId="14" applyFont="1" applyFill="1" applyBorder="1" applyAlignment="1">
      <alignment horizontal="center" vertical="center" wrapText="1"/>
    </xf>
    <xf numFmtId="0" fontId="16" fillId="0" borderId="0" xfId="14" applyNumberFormat="1" applyFont="1" applyFill="1" applyBorder="1" applyAlignment="1">
      <alignment horizontal="center" vertical="center" wrapText="1"/>
    </xf>
    <xf numFmtId="2" fontId="16" fillId="0" borderId="0" xfId="14" applyNumberFormat="1" applyFont="1" applyFill="1" applyBorder="1" applyAlignment="1">
      <alignment horizontal="center" vertical="center" wrapText="1"/>
    </xf>
    <xf numFmtId="44" fontId="16" fillId="0" borderId="0" xfId="14" applyFont="1" applyFill="1" applyBorder="1" applyAlignment="1">
      <alignment horizontal="center" wrapText="1"/>
    </xf>
    <xf numFmtId="44" fontId="8" fillId="0" borderId="9" xfId="14" applyFont="1" applyBorder="1" applyAlignment="1">
      <alignment vertical="center"/>
    </xf>
    <xf numFmtId="0" fontId="8" fillId="0" borderId="9" xfId="14" applyNumberFormat="1" applyFont="1" applyBorder="1" applyAlignment="1">
      <alignment horizontal="left" vertical="center"/>
    </xf>
    <xf numFmtId="2" fontId="8" fillId="0" borderId="10" xfId="14" applyNumberFormat="1" applyFont="1" applyBorder="1" applyAlignment="1">
      <alignment vertical="center"/>
    </xf>
    <xf numFmtId="2" fontId="8" fillId="0" borderId="17" xfId="14" applyNumberFormat="1" applyFont="1" applyBorder="1" applyAlignment="1">
      <alignment vertical="center"/>
    </xf>
    <xf numFmtId="0" fontId="16" fillId="0" borderId="0" xfId="0" applyFont="1" applyAlignment="1">
      <alignment horizontal="center" vertical="center"/>
    </xf>
    <xf numFmtId="0" fontId="8" fillId="0" borderId="9" xfId="0" applyFont="1" applyFill="1" applyBorder="1" applyAlignment="1">
      <alignment vertical="center" wrapText="1"/>
    </xf>
    <xf numFmtId="0" fontId="8" fillId="0" borderId="11" xfId="14" applyNumberFormat="1" applyFont="1" applyFill="1" applyBorder="1" applyAlignment="1">
      <alignment horizontal="left" vertical="center"/>
    </xf>
    <xf numFmtId="44" fontId="8" fillId="0" borderId="11" xfId="14" applyFont="1" applyFill="1" applyBorder="1" applyAlignment="1">
      <alignment vertical="center"/>
    </xf>
    <xf numFmtId="0" fontId="8" fillId="0" borderId="14" xfId="0" applyFont="1" applyFill="1" applyBorder="1" applyAlignment="1">
      <alignment vertical="center"/>
    </xf>
    <xf numFmtId="0" fontId="8" fillId="0" borderId="14" xfId="14" applyNumberFormat="1" applyFont="1" applyBorder="1" applyAlignment="1">
      <alignment horizontal="left" vertical="center"/>
    </xf>
    <xf numFmtId="44" fontId="8" fillId="0" borderId="14" xfId="14" applyFont="1" applyBorder="1" applyAlignment="1">
      <alignment vertical="center"/>
    </xf>
    <xf numFmtId="0" fontId="8" fillId="0" borderId="10" xfId="14" applyNumberFormat="1" applyFont="1" applyBorder="1" applyAlignment="1">
      <alignment vertical="center"/>
    </xf>
    <xf numFmtId="0" fontId="8" fillId="0" borderId="11" xfId="14" applyNumberFormat="1" applyFont="1" applyBorder="1" applyAlignment="1">
      <alignment horizontal="left" vertical="center"/>
    </xf>
    <xf numFmtId="0" fontId="8" fillId="0" borderId="9" xfId="14" applyNumberFormat="1" applyFont="1" applyBorder="1" applyAlignment="1">
      <alignment horizontal="left" vertical="center" wrapText="1"/>
    </xf>
    <xf numFmtId="0" fontId="8" fillId="0" borderId="14" xfId="14" applyNumberFormat="1" applyFont="1" applyBorder="1" applyAlignment="1">
      <alignment horizontal="left" vertical="center" wrapText="1"/>
    </xf>
    <xf numFmtId="0" fontId="8" fillId="0" borderId="13" xfId="0" applyFont="1" applyFill="1" applyBorder="1" applyAlignment="1">
      <alignment vertical="center" wrapText="1"/>
    </xf>
    <xf numFmtId="2" fontId="8" fillId="0" borderId="12" xfId="14" applyNumberFormat="1" applyFont="1" applyBorder="1" applyAlignment="1">
      <alignment vertical="center"/>
    </xf>
    <xf numFmtId="2" fontId="8" fillId="0" borderId="5" xfId="14" applyNumberFormat="1" applyFont="1" applyBorder="1" applyAlignment="1">
      <alignment vertical="center"/>
    </xf>
    <xf numFmtId="2" fontId="8" fillId="0" borderId="10" xfId="14" applyNumberFormat="1" applyFont="1" applyBorder="1" applyAlignment="1">
      <alignment horizontal="left" vertical="center"/>
    </xf>
    <xf numFmtId="2" fontId="8" fillId="0" borderId="17" xfId="14" applyNumberFormat="1" applyFont="1" applyBorder="1" applyAlignment="1">
      <alignment horizontal="left" vertical="center"/>
    </xf>
    <xf numFmtId="2" fontId="8" fillId="0" borderId="0" xfId="14" applyNumberFormat="1" applyFont="1" applyFill="1" applyBorder="1" applyAlignment="1">
      <alignment vertical="center"/>
    </xf>
    <xf numFmtId="2" fontId="16" fillId="0" borderId="0" xfId="15" applyNumberFormat="1" applyFont="1" applyFill="1" applyBorder="1" applyAlignment="1">
      <alignment vertical="center"/>
    </xf>
    <xf numFmtId="0" fontId="16" fillId="0" borderId="0" xfId="0" applyFont="1"/>
    <xf numFmtId="44" fontId="16" fillId="0" borderId="8" xfId="14" applyFont="1" applyBorder="1"/>
    <xf numFmtId="44" fontId="16" fillId="15" borderId="0" xfId="14" applyFont="1" applyFill="1"/>
    <xf numFmtId="0" fontId="8" fillId="18" borderId="0" xfId="0" quotePrefix="1" applyFont="1" applyFill="1" applyBorder="1" applyAlignment="1">
      <alignment vertical="center"/>
    </xf>
    <xf numFmtId="44" fontId="8" fillId="18" borderId="0" xfId="14" quotePrefix="1" applyFont="1" applyFill="1" applyBorder="1" applyAlignment="1">
      <alignment horizontal="center" vertical="center"/>
    </xf>
    <xf numFmtId="0" fontId="8" fillId="18" borderId="0" xfId="14" applyNumberFormat="1" applyFont="1" applyFill="1" applyBorder="1" applyAlignment="1">
      <alignment horizontal="center" vertical="center"/>
    </xf>
    <xf numFmtId="2" fontId="8" fillId="18" borderId="0" xfId="14" applyNumberFormat="1" applyFont="1" applyFill="1" applyBorder="1" applyAlignment="1">
      <alignment horizontal="center" vertical="center"/>
    </xf>
    <xf numFmtId="44" fontId="8" fillId="18" borderId="0" xfId="14" applyFont="1" applyFill="1" applyBorder="1" applyAlignment="1">
      <alignment horizontal="right" vertical="center"/>
    </xf>
    <xf numFmtId="44" fontId="8" fillId="18" borderId="0" xfId="14" applyFont="1" applyFill="1" applyBorder="1" applyAlignment="1">
      <alignment horizontal="right"/>
    </xf>
    <xf numFmtId="44" fontId="16" fillId="18" borderId="0" xfId="14" applyFont="1" applyFill="1" applyBorder="1"/>
    <xf numFmtId="44" fontId="8" fillId="18" borderId="0" xfId="14" applyFont="1" applyFill="1" applyBorder="1"/>
    <xf numFmtId="0" fontId="16" fillId="0" borderId="9" xfId="14" applyNumberFormat="1" applyFont="1" applyBorder="1" applyAlignment="1">
      <alignment horizontal="center" vertical="center" wrapText="1"/>
    </xf>
    <xf numFmtId="44" fontId="16" fillId="0" borderId="9" xfId="14" applyFont="1" applyBorder="1" applyAlignment="1">
      <alignment horizontal="center" vertical="center" wrapText="1"/>
    </xf>
    <xf numFmtId="0" fontId="8" fillId="0" borderId="9" xfId="0" applyFont="1" applyBorder="1" applyAlignment="1" applyProtection="1">
      <alignment vertical="center" wrapText="1"/>
      <protection locked="0"/>
    </xf>
    <xf numFmtId="0" fontId="8" fillId="15" borderId="9" xfId="0" applyFont="1" applyFill="1" applyBorder="1" applyAlignment="1" applyProtection="1">
      <alignment horizontal="center" vertical="center"/>
      <protection locked="0"/>
    </xf>
    <xf numFmtId="0" fontId="16" fillId="0" borderId="9" xfId="0" applyFont="1" applyBorder="1" applyAlignment="1">
      <alignment horizontal="left" vertical="center"/>
    </xf>
    <xf numFmtId="0" fontId="8" fillId="15" borderId="9" xfId="0" applyFont="1" applyFill="1" applyBorder="1" applyAlignment="1" applyProtection="1">
      <alignment vertical="center"/>
      <protection locked="0"/>
    </xf>
    <xf numFmtId="0" fontId="8" fillId="15" borderId="9" xfId="14" applyNumberFormat="1" applyFont="1" applyFill="1" applyBorder="1" applyAlignment="1">
      <alignment horizontal="left" vertical="center"/>
    </xf>
    <xf numFmtId="0" fontId="8" fillId="15" borderId="9" xfId="14" applyNumberFormat="1" applyFont="1" applyFill="1" applyBorder="1" applyAlignment="1">
      <alignment horizontal="center" vertical="center"/>
    </xf>
    <xf numFmtId="2" fontId="8" fillId="15" borderId="9" xfId="14" applyNumberFormat="1" applyFont="1" applyFill="1" applyBorder="1" applyAlignment="1">
      <alignment vertical="center"/>
    </xf>
    <xf numFmtId="44" fontId="8" fillId="15" borderId="9" xfId="14" applyFont="1" applyFill="1" applyBorder="1" applyAlignment="1">
      <alignment vertical="center"/>
    </xf>
    <xf numFmtId="44" fontId="8" fillId="15" borderId="9" xfId="14" applyNumberFormat="1" applyFont="1" applyFill="1" applyBorder="1" applyAlignment="1">
      <alignment horizontal="center" vertical="center"/>
    </xf>
    <xf numFmtId="44" fontId="8" fillId="15" borderId="9" xfId="14" applyFont="1" applyFill="1" applyBorder="1" applyAlignment="1">
      <alignment horizontal="right" vertical="center"/>
    </xf>
    <xf numFmtId="0" fontId="8" fillId="15" borderId="9" xfId="0" applyFont="1" applyFill="1" applyBorder="1" applyAlignment="1">
      <alignment vertical="center" wrapText="1"/>
    </xf>
    <xf numFmtId="44" fontId="16" fillId="15" borderId="0" xfId="14" applyFont="1" applyFill="1" applyBorder="1" applyAlignment="1">
      <alignment horizontal="right"/>
    </xf>
    <xf numFmtId="9" fontId="35" fillId="0" borderId="0" xfId="15" applyFont="1" applyBorder="1" applyAlignment="1">
      <alignment vertical="center"/>
    </xf>
    <xf numFmtId="165" fontId="16" fillId="0" borderId="9" xfId="14" applyNumberFormat="1" applyFont="1" applyFill="1" applyBorder="1"/>
    <xf numFmtId="44" fontId="8" fillId="15" borderId="0" xfId="14" applyFont="1" applyFill="1" applyBorder="1"/>
    <xf numFmtId="165" fontId="16" fillId="19" borderId="9" xfId="14" applyNumberFormat="1" applyFont="1" applyFill="1" applyBorder="1" applyProtection="1">
      <protection locked="0"/>
    </xf>
    <xf numFmtId="44" fontId="8" fillId="4" borderId="9" xfId="14" applyFont="1" applyFill="1" applyBorder="1" applyAlignment="1" applyProtection="1">
      <alignment horizontal="center" vertical="center"/>
      <protection locked="0"/>
    </xf>
    <xf numFmtId="2" fontId="8" fillId="4" borderId="9" xfId="14" applyNumberFormat="1" applyFont="1" applyFill="1" applyBorder="1" applyAlignment="1" applyProtection="1">
      <alignment horizontal="center" vertical="center"/>
      <protection locked="0"/>
    </xf>
    <xf numFmtId="0" fontId="8" fillId="0" borderId="9" xfId="14" applyNumberFormat="1" applyFont="1" applyBorder="1" applyAlignment="1" applyProtection="1">
      <alignment horizontal="center" vertical="center"/>
      <protection locked="0"/>
    </xf>
    <xf numFmtId="0" fontId="8" fillId="0" borderId="9" xfId="14" applyNumberFormat="1" applyFont="1" applyFill="1" applyBorder="1" applyAlignment="1" applyProtection="1">
      <alignment horizontal="center" vertical="center"/>
      <protection locked="0"/>
    </xf>
    <xf numFmtId="37" fontId="8" fillId="0" borderId="9" xfId="14" applyNumberFormat="1" applyFont="1" applyBorder="1" applyAlignment="1" applyProtection="1">
      <alignment horizontal="center" vertical="center"/>
      <protection locked="0"/>
    </xf>
    <xf numFmtId="0" fontId="8" fillId="0" borderId="14" xfId="14" applyNumberFormat="1" applyFont="1" applyBorder="1" applyAlignment="1" applyProtection="1">
      <alignment horizontal="center" vertical="center"/>
      <protection locked="0"/>
    </xf>
    <xf numFmtId="44" fontId="16" fillId="0" borderId="9" xfId="14" applyFont="1" applyBorder="1" applyAlignment="1">
      <alignment horizontal="center" vertical="center" wrapText="1"/>
    </xf>
    <xf numFmtId="0" fontId="8" fillId="0" borderId="0" xfId="0" applyFont="1" applyAlignment="1">
      <alignment horizontal="left" vertical="center"/>
    </xf>
    <xf numFmtId="0" fontId="30" fillId="15" borderId="9" xfId="0" applyFont="1" applyFill="1" applyBorder="1" applyAlignment="1">
      <alignment horizontal="left" vertical="center"/>
    </xf>
    <xf numFmtId="0" fontId="8" fillId="15" borderId="9" xfId="0" applyFont="1" applyFill="1" applyBorder="1" applyAlignment="1">
      <alignment horizontal="center" vertical="center" wrapText="1"/>
    </xf>
    <xf numFmtId="0" fontId="16" fillId="15" borderId="9" xfId="0" applyFont="1" applyFill="1" applyBorder="1" applyAlignment="1">
      <alignment vertical="center" wrapText="1"/>
    </xf>
    <xf numFmtId="0" fontId="16" fillId="0" borderId="0" xfId="0" applyFont="1" applyBorder="1" applyAlignment="1">
      <alignment vertical="center"/>
    </xf>
    <xf numFmtId="0" fontId="16" fillId="19" borderId="0" xfId="0" applyFont="1" applyFill="1" applyBorder="1" applyAlignment="1">
      <alignment horizontal="right" vertical="center"/>
    </xf>
    <xf numFmtId="0" fontId="16" fillId="19" borderId="0" xfId="0" applyFont="1" applyFill="1" applyBorder="1" applyAlignment="1">
      <alignment horizontal="left" vertical="center"/>
    </xf>
    <xf numFmtId="44" fontId="8" fillId="0" borderId="9" xfId="14" applyFont="1" applyBorder="1" applyProtection="1">
      <protection locked="0"/>
    </xf>
    <xf numFmtId="44" fontId="8" fillId="0" borderId="9" xfId="14" applyFont="1" applyFill="1" applyBorder="1" applyProtection="1">
      <protection locked="0"/>
    </xf>
    <xf numFmtId="44" fontId="8" fillId="0" borderId="9" xfId="14" applyFont="1" applyBorder="1" applyAlignment="1" applyProtection="1">
      <alignment vertical="center"/>
      <protection locked="0"/>
    </xf>
    <xf numFmtId="0" fontId="8" fillId="0" borderId="0" xfId="0" applyFont="1" applyBorder="1" applyAlignment="1" applyProtection="1">
      <alignment horizontal="center" vertical="center"/>
    </xf>
    <xf numFmtId="0" fontId="2" fillId="0" borderId="0" xfId="0" applyFont="1" applyProtection="1"/>
    <xf numFmtId="0" fontId="8" fillId="0" borderId="0" xfId="0" applyFont="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xf>
    <xf numFmtId="2" fontId="8" fillId="0" borderId="0" xfId="14" applyNumberFormat="1" applyFont="1" applyFill="1" applyBorder="1" applyAlignment="1" applyProtection="1">
      <alignment vertical="center"/>
    </xf>
    <xf numFmtId="0" fontId="16" fillId="0" borderId="0" xfId="0" applyFont="1" applyAlignment="1" applyProtection="1"/>
    <xf numFmtId="0" fontId="8" fillId="0" borderId="0" xfId="0" applyFont="1" applyProtection="1"/>
    <xf numFmtId="0" fontId="16" fillId="0" borderId="0" xfId="0" applyFont="1" applyBorder="1" applyAlignment="1" applyProtection="1">
      <alignment horizontal="right" vertical="center"/>
    </xf>
    <xf numFmtId="0" fontId="8" fillId="0" borderId="0" xfId="0" applyFont="1" applyBorder="1" applyAlignment="1" applyProtection="1">
      <alignment vertical="center"/>
    </xf>
    <xf numFmtId="0" fontId="8" fillId="21" borderId="9" xfId="14" applyNumberFormat="1" applyFont="1" applyFill="1" applyBorder="1" applyAlignment="1">
      <alignment horizontal="center" vertical="center"/>
    </xf>
    <xf numFmtId="0" fontId="34" fillId="21" borderId="11" xfId="14" applyNumberFormat="1" applyFont="1" applyFill="1" applyBorder="1" applyAlignment="1">
      <alignment horizontal="center" vertical="center"/>
    </xf>
    <xf numFmtId="0" fontId="16" fillId="0" borderId="6" xfId="0" applyFont="1" applyFill="1" applyBorder="1" applyAlignment="1">
      <alignment horizontal="left" vertical="center"/>
    </xf>
    <xf numFmtId="44" fontId="16" fillId="0" borderId="6" xfId="14" applyFont="1" applyFill="1" applyBorder="1" applyAlignment="1">
      <alignment horizontal="left" vertical="center"/>
    </xf>
    <xf numFmtId="0" fontId="16" fillId="0" borderId="6" xfId="14" applyNumberFormat="1" applyFont="1" applyFill="1" applyBorder="1" applyAlignment="1">
      <alignment horizontal="center" vertical="center"/>
    </xf>
    <xf numFmtId="2" fontId="16" fillId="0" borderId="6" xfId="14" applyNumberFormat="1" applyFont="1" applyFill="1" applyBorder="1" applyAlignment="1">
      <alignment horizontal="center" vertical="center"/>
    </xf>
    <xf numFmtId="44" fontId="16" fillId="0" borderId="6" xfId="14" applyFont="1" applyFill="1" applyBorder="1" applyAlignment="1">
      <alignment vertical="center"/>
    </xf>
    <xf numFmtId="2" fontId="16" fillId="0" borderId="17" xfId="14" applyNumberFormat="1" applyFont="1" applyFill="1" applyBorder="1" applyAlignment="1">
      <alignment horizontal="center" vertical="center" wrapText="1"/>
    </xf>
    <xf numFmtId="44" fontId="8" fillId="0" borderId="18" xfId="14" applyFont="1" applyFill="1" applyBorder="1" applyAlignment="1">
      <alignment vertical="center"/>
    </xf>
    <xf numFmtId="44" fontId="8" fillId="21" borderId="25" xfId="14" applyFont="1" applyFill="1" applyBorder="1"/>
    <xf numFmtId="44" fontId="8" fillId="21" borderId="7" xfId="14" applyFont="1" applyFill="1" applyBorder="1"/>
    <xf numFmtId="44" fontId="8" fillId="21" borderId="5" xfId="14" applyFont="1" applyFill="1" applyBorder="1"/>
    <xf numFmtId="44" fontId="16" fillId="4" borderId="9" xfId="14" applyFont="1" applyFill="1" applyBorder="1"/>
    <xf numFmtId="44" fontId="8" fillId="15" borderId="0" xfId="14" applyFont="1" applyFill="1" applyBorder="1" applyAlignment="1">
      <alignment vertical="center"/>
    </xf>
    <xf numFmtId="44" fontId="16" fillId="0" borderId="0" xfId="14" applyFont="1" applyBorder="1" applyAlignment="1">
      <alignment horizontal="center" vertical="center" wrapText="1"/>
    </xf>
    <xf numFmtId="0" fontId="16" fillId="19" borderId="0" xfId="0" applyFont="1" applyFill="1" applyBorder="1" applyAlignment="1">
      <alignment horizontal="left" vertical="center"/>
    </xf>
    <xf numFmtId="0" fontId="8" fillId="0" borderId="0" xfId="0" applyFont="1" applyAlignment="1">
      <alignment horizontal="left" vertical="center"/>
    </xf>
    <xf numFmtId="0" fontId="12" fillId="0" borderId="1" xfId="0" applyFont="1" applyBorder="1" applyAlignment="1" applyProtection="1">
      <alignment horizontal="center" vertical="center"/>
      <protection locked="0"/>
    </xf>
    <xf numFmtId="44" fontId="16" fillId="20" borderId="0" xfId="14" applyFont="1" applyFill="1" applyBorder="1"/>
    <xf numFmtId="43" fontId="8" fillId="4" borderId="9" xfId="16" applyFont="1" applyFill="1" applyBorder="1" applyAlignment="1" applyProtection="1">
      <alignment horizontal="center" vertical="center"/>
      <protection locked="0"/>
    </xf>
    <xf numFmtId="43" fontId="8" fillId="0" borderId="9" xfId="16" applyFont="1" applyFill="1" applyBorder="1" applyAlignment="1">
      <alignment horizontal="center" vertical="center"/>
    </xf>
    <xf numFmtId="43" fontId="8" fillId="0" borderId="9" xfId="16" applyFont="1" applyBorder="1" applyAlignment="1">
      <alignment horizontal="center" vertical="center"/>
    </xf>
    <xf numFmtId="0" fontId="8" fillId="0" borderId="9" xfId="0" applyFont="1" applyFill="1" applyBorder="1" applyAlignment="1" applyProtection="1">
      <alignment vertical="center"/>
      <protection locked="0"/>
    </xf>
    <xf numFmtId="0" fontId="8" fillId="0" borderId="9" xfId="0" applyFont="1" applyBorder="1" applyAlignment="1" applyProtection="1">
      <alignment horizontal="left" vertical="center" wrapText="1"/>
      <protection locked="0"/>
    </xf>
    <xf numFmtId="0" fontId="0" fillId="0" borderId="0" xfId="0" applyProtection="1"/>
    <xf numFmtId="0" fontId="22" fillId="0" borderId="0" xfId="0" applyFont="1" applyAlignment="1" applyProtection="1">
      <alignment horizontal="center"/>
    </xf>
    <xf numFmtId="0" fontId="27" fillId="0" borderId="0" xfId="0" applyFont="1" applyAlignment="1" applyProtection="1">
      <alignment horizontal="center"/>
    </xf>
    <xf numFmtId="0" fontId="9" fillId="0" borderId="0" xfId="0" applyFont="1" applyAlignment="1" applyProtection="1"/>
    <xf numFmtId="0" fontId="10" fillId="0" borderId="0" xfId="0" applyFont="1" applyAlignment="1" applyProtection="1"/>
    <xf numFmtId="0" fontId="24" fillId="0" borderId="0" xfId="0" applyFont="1" applyAlignment="1" applyProtection="1"/>
    <xf numFmtId="0" fontId="20" fillId="0" borderId="0" xfId="0" applyFont="1" applyAlignment="1" applyProtection="1"/>
    <xf numFmtId="0" fontId="19" fillId="0" borderId="0" xfId="0" applyFont="1" applyAlignment="1" applyProtection="1"/>
    <xf numFmtId="0" fontId="15" fillId="0" borderId="0" xfId="0" applyFont="1" applyAlignment="1" applyProtection="1"/>
    <xf numFmtId="0" fontId="20" fillId="0" borderId="0" xfId="0" applyFont="1" applyProtection="1"/>
    <xf numFmtId="0" fontId="28" fillId="0" borderId="0" xfId="0" applyFont="1" applyProtection="1"/>
    <xf numFmtId="0" fontId="8" fillId="0" borderId="0" xfId="0" applyFont="1" applyAlignment="1" applyProtection="1"/>
    <xf numFmtId="0" fontId="8" fillId="0" borderId="0" xfId="0" applyFont="1" applyAlignment="1" applyProtection="1">
      <alignment vertical="center"/>
    </xf>
    <xf numFmtId="37" fontId="8" fillId="0" borderId="0" xfId="14" applyNumberFormat="1" applyFont="1" applyFill="1" applyBorder="1" applyAlignment="1" applyProtection="1">
      <alignment horizontal="center" wrapText="1"/>
    </xf>
    <xf numFmtId="44" fontId="8" fillId="0" borderId="0" xfId="14" applyFont="1" applyBorder="1" applyAlignment="1" applyProtection="1">
      <alignment wrapText="1"/>
    </xf>
    <xf numFmtId="0" fontId="16" fillId="7" borderId="12" xfId="0" applyFont="1" applyFill="1" applyBorder="1" applyAlignment="1" applyProtection="1">
      <alignment vertical="center" wrapText="1"/>
    </xf>
    <xf numFmtId="0" fontId="16" fillId="7" borderId="16" xfId="0" applyFont="1" applyFill="1" applyBorder="1" applyAlignment="1" applyProtection="1">
      <alignment vertical="center" wrapText="1"/>
    </xf>
    <xf numFmtId="0" fontId="2" fillId="0" borderId="0" xfId="0" applyFont="1" applyAlignment="1" applyProtection="1">
      <alignment vertical="center"/>
    </xf>
    <xf numFmtId="44" fontId="8" fillId="0" borderId="9" xfId="14" applyFont="1" applyBorder="1" applyAlignment="1" applyProtection="1">
      <alignment vertical="center"/>
    </xf>
    <xf numFmtId="165" fontId="16" fillId="0" borderId="9" xfId="14" applyNumberFormat="1" applyFont="1" applyFill="1" applyBorder="1" applyAlignment="1" applyProtection="1">
      <alignment vertical="center"/>
    </xf>
    <xf numFmtId="0" fontId="8" fillId="0" borderId="0" xfId="0" applyFont="1" applyBorder="1" applyProtection="1"/>
    <xf numFmtId="0" fontId="32" fillId="0" borderId="0" xfId="0" applyFont="1" applyFill="1" applyBorder="1" applyAlignment="1" applyProtection="1"/>
    <xf numFmtId="44" fontId="16" fillId="0" borderId="0" xfId="14" applyFont="1" applyBorder="1" applyAlignment="1" applyProtection="1">
      <alignment horizontal="center"/>
    </xf>
    <xf numFmtId="165" fontId="16" fillId="8" borderId="9" xfId="14" applyNumberFormat="1" applyFont="1" applyFill="1" applyBorder="1" applyAlignment="1" applyProtection="1">
      <alignment vertical="center"/>
    </xf>
    <xf numFmtId="44" fontId="8" fillId="0" borderId="0" xfId="14" applyFont="1" applyBorder="1" applyAlignment="1" applyProtection="1">
      <alignment horizontal="center"/>
    </xf>
    <xf numFmtId="44" fontId="8" fillId="0" borderId="0" xfId="14" applyFont="1" applyBorder="1" applyProtection="1"/>
    <xf numFmtId="44" fontId="8" fillId="0" borderId="0" xfId="14" applyFont="1" applyProtection="1"/>
    <xf numFmtId="0" fontId="16" fillId="0" borderId="0" xfId="0" applyFont="1" applyFill="1" applyBorder="1" applyAlignment="1" applyProtection="1">
      <alignment horizontal="left"/>
    </xf>
    <xf numFmtId="44" fontId="8" fillId="0" borderId="0" xfId="14" applyFont="1" applyFill="1" applyBorder="1" applyAlignment="1" applyProtection="1">
      <alignment vertical="center"/>
    </xf>
    <xf numFmtId="44" fontId="8" fillId="0" borderId="0" xfId="14" applyFont="1" applyFill="1" applyBorder="1" applyAlignment="1" applyProtection="1">
      <alignment horizontal="left"/>
    </xf>
    <xf numFmtId="0" fontId="8" fillId="0" borderId="0" xfId="0" applyFont="1" applyFill="1" applyProtection="1"/>
    <xf numFmtId="0" fontId="2" fillId="0" borderId="0" xfId="0" applyFont="1" applyFill="1" applyProtection="1"/>
    <xf numFmtId="0" fontId="16" fillId="0" borderId="5" xfId="0" applyFont="1" applyBorder="1" applyAlignment="1" applyProtection="1">
      <alignment horizontal="right"/>
    </xf>
    <xf numFmtId="44" fontId="16" fillId="0" borderId="0" xfId="14" applyFont="1" applyFill="1" applyBorder="1" applyAlignment="1" applyProtection="1">
      <alignment horizontal="center"/>
    </xf>
    <xf numFmtId="44" fontId="8" fillId="0" borderId="0" xfId="14" applyFont="1" applyFill="1" applyBorder="1" applyProtection="1"/>
    <xf numFmtId="44" fontId="8" fillId="0" borderId="0" xfId="14" applyFont="1" applyFill="1" applyProtection="1"/>
    <xf numFmtId="165" fontId="8" fillId="0" borderId="9" xfId="14" applyNumberFormat="1" applyFont="1" applyFill="1" applyBorder="1" applyAlignment="1" applyProtection="1">
      <alignment horizontal="center" vertical="center" wrapText="1"/>
    </xf>
    <xf numFmtId="165" fontId="8" fillId="0" borderId="9" xfId="14" applyNumberFormat="1" applyFont="1" applyFill="1" applyBorder="1" applyAlignment="1" applyProtection="1">
      <alignment horizontal="center" vertical="center"/>
    </xf>
    <xf numFmtId="44" fontId="8" fillId="0" borderId="0" xfId="14" applyFont="1" applyFill="1" applyBorder="1" applyAlignment="1" applyProtection="1">
      <alignment horizontal="center"/>
    </xf>
    <xf numFmtId="0" fontId="8" fillId="0" borderId="0" xfId="0" applyFont="1" applyFill="1" applyBorder="1" applyAlignment="1" applyProtection="1">
      <alignment vertical="center" wrapText="1"/>
    </xf>
    <xf numFmtId="0" fontId="13" fillId="0" borderId="0" xfId="0" applyFont="1" applyProtection="1"/>
    <xf numFmtId="0" fontId="13" fillId="0" borderId="0" xfId="0" applyFont="1" applyBorder="1" applyProtection="1"/>
    <xf numFmtId="44" fontId="11" fillId="0" borderId="0" xfId="14" applyFont="1" applyFill="1" applyBorder="1" applyAlignment="1" applyProtection="1">
      <alignment horizontal="center"/>
    </xf>
    <xf numFmtId="0" fontId="11" fillId="0" borderId="0" xfId="0" applyFont="1" applyFill="1" applyBorder="1" applyAlignment="1" applyProtection="1">
      <alignment vertical="center"/>
    </xf>
    <xf numFmtId="44" fontId="11" fillId="0" borderId="0" xfId="14" applyFont="1" applyFill="1" applyBorder="1" applyProtection="1"/>
    <xf numFmtId="44" fontId="11" fillId="0" borderId="0" xfId="14" applyFont="1" applyProtection="1"/>
    <xf numFmtId="0" fontId="7" fillId="0" borderId="0" xfId="0" applyFont="1" applyFill="1" applyBorder="1" applyAlignment="1" applyProtection="1"/>
    <xf numFmtId="2" fontId="11" fillId="0" borderId="0" xfId="0" applyNumberFormat="1" applyFont="1" applyFill="1" applyBorder="1" applyAlignment="1" applyProtection="1">
      <alignment vertical="center"/>
    </xf>
    <xf numFmtId="44" fontId="11" fillId="0" borderId="0" xfId="14" applyFont="1" applyBorder="1" applyAlignment="1" applyProtection="1">
      <alignment horizontal="center"/>
    </xf>
    <xf numFmtId="44" fontId="11" fillId="0" borderId="0" xfId="14" applyFont="1" applyBorder="1" applyProtection="1"/>
    <xf numFmtId="0" fontId="16" fillId="19" borderId="0" xfId="0" applyFont="1" applyFill="1" applyBorder="1" applyAlignment="1">
      <alignment horizontal="left" vertical="center"/>
    </xf>
    <xf numFmtId="0" fontId="23" fillId="11" borderId="0" xfId="0" applyFont="1" applyFill="1" applyBorder="1" applyAlignment="1">
      <alignment vertical="center"/>
    </xf>
    <xf numFmtId="165" fontId="16" fillId="19" borderId="9" xfId="14" applyNumberFormat="1" applyFont="1" applyFill="1" applyBorder="1" applyProtection="1"/>
    <xf numFmtId="44" fontId="16" fillId="22" borderId="11" xfId="14" applyFont="1" applyFill="1" applyBorder="1" applyAlignment="1">
      <alignment horizontal="center" wrapText="1"/>
    </xf>
    <xf numFmtId="44" fontId="16" fillId="22" borderId="14" xfId="14" applyFont="1" applyFill="1" applyBorder="1" applyAlignment="1">
      <alignment horizontal="center" vertical="center" wrapText="1"/>
    </xf>
    <xf numFmtId="44" fontId="16" fillId="22" borderId="11" xfId="14" applyFont="1" applyFill="1" applyBorder="1" applyAlignment="1">
      <alignment horizontal="center" vertical="center" wrapText="1"/>
    </xf>
    <xf numFmtId="44" fontId="8" fillId="0" borderId="14" xfId="14" applyFont="1" applyBorder="1" applyProtection="1">
      <protection locked="0"/>
    </xf>
    <xf numFmtId="44" fontId="16" fillId="22" borderId="12" xfId="14" applyFont="1" applyFill="1" applyBorder="1" applyAlignment="1">
      <alignment horizontal="center" vertical="center" wrapText="1"/>
    </xf>
    <xf numFmtId="44" fontId="16" fillId="22" borderId="13" xfId="14" applyFont="1" applyFill="1" applyBorder="1" applyAlignment="1">
      <alignment horizontal="center" vertical="center" wrapText="1"/>
    </xf>
    <xf numFmtId="44" fontId="16" fillId="23" borderId="11" xfId="14" applyFont="1" applyFill="1" applyBorder="1" applyAlignment="1">
      <alignment horizontal="center" wrapText="1"/>
    </xf>
    <xf numFmtId="44" fontId="16" fillId="23" borderId="14" xfId="14" applyFont="1" applyFill="1" applyBorder="1" applyAlignment="1">
      <alignment horizontal="center" vertical="center" wrapText="1"/>
    </xf>
    <xf numFmtId="44" fontId="16" fillId="2" borderId="14" xfId="14" applyFont="1" applyFill="1" applyBorder="1" applyAlignment="1">
      <alignment horizontal="center" vertical="center" wrapText="1"/>
    </xf>
    <xf numFmtId="44" fontId="16" fillId="23" borderId="11" xfId="14" applyFont="1" applyFill="1" applyBorder="1" applyAlignment="1">
      <alignment horizontal="center" vertical="center" wrapText="1"/>
    </xf>
    <xf numFmtId="44" fontId="16" fillId="23" borderId="11" xfId="14" applyFont="1" applyFill="1" applyBorder="1" applyAlignment="1" applyProtection="1">
      <alignment horizontal="center" wrapText="1"/>
    </xf>
    <xf numFmtId="44" fontId="16" fillId="23" borderId="14" xfId="14"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center"/>
    </xf>
    <xf numFmtId="43" fontId="16" fillId="21" borderId="9" xfId="16" applyNumberFormat="1" applyFont="1" applyFill="1" applyBorder="1" applyAlignment="1" applyProtection="1">
      <alignment horizontal="center" vertical="center"/>
    </xf>
    <xf numFmtId="0" fontId="8" fillId="4" borderId="9" xfId="0" applyFont="1" applyFill="1" applyBorder="1" applyAlignment="1" applyProtection="1">
      <alignment vertical="center"/>
      <protection locked="0"/>
    </xf>
    <xf numFmtId="0" fontId="8" fillId="15" borderId="9" xfId="14" applyNumberFormat="1" applyFont="1" applyFill="1" applyBorder="1" applyAlignment="1">
      <alignment horizontal="left" vertical="center" wrapText="1"/>
    </xf>
    <xf numFmtId="37" fontId="8" fillId="0" borderId="11" xfId="14" applyNumberFormat="1" applyFont="1" applyBorder="1" applyAlignment="1" applyProtection="1">
      <alignment horizontal="center" vertical="center"/>
      <protection locked="0"/>
    </xf>
    <xf numFmtId="0" fontId="16" fillId="15" borderId="18" xfId="0" applyFont="1" applyFill="1" applyBorder="1" applyAlignment="1">
      <alignment vertical="center"/>
    </xf>
    <xf numFmtId="9" fontId="8" fillId="0" borderId="9" xfId="15" applyFont="1" applyBorder="1" applyAlignment="1" applyProtection="1">
      <alignment vertical="center"/>
      <protection locked="0"/>
    </xf>
    <xf numFmtId="1" fontId="34" fillId="21" borderId="11" xfId="14" applyNumberFormat="1" applyFont="1" applyFill="1" applyBorder="1" applyAlignment="1">
      <alignment horizontal="center" vertical="center"/>
    </xf>
    <xf numFmtId="0" fontId="8" fillId="0" borderId="13" xfId="0" applyFont="1" applyFill="1" applyBorder="1" applyAlignment="1" applyProtection="1">
      <alignment vertical="center" wrapText="1"/>
      <protection locked="0"/>
    </xf>
    <xf numFmtId="44" fontId="8" fillId="4" borderId="9" xfId="14" applyFont="1" applyFill="1" applyBorder="1" applyAlignment="1" applyProtection="1">
      <alignment vertical="center"/>
    </xf>
    <xf numFmtId="44" fontId="8" fillId="15" borderId="10" xfId="14" applyFont="1" applyFill="1" applyBorder="1"/>
    <xf numFmtId="44" fontId="8" fillId="15" borderId="17" xfId="14" applyFont="1" applyFill="1" applyBorder="1"/>
    <xf numFmtId="44" fontId="8" fillId="15" borderId="18" xfId="14" applyFont="1" applyFill="1" applyBorder="1"/>
    <xf numFmtId="44" fontId="8" fillId="0" borderId="9" xfId="14" applyFont="1" applyBorder="1" applyAlignment="1" applyProtection="1">
      <alignment horizontal="center" vertical="center"/>
    </xf>
    <xf numFmtId="2" fontId="8" fillId="0" borderId="9" xfId="14" applyNumberFormat="1" applyFont="1" applyFill="1" applyBorder="1" applyAlignment="1" applyProtection="1">
      <alignment horizontal="center" vertical="center"/>
    </xf>
    <xf numFmtId="44" fontId="36" fillId="0" borderId="0" xfId="14" applyNumberFormat="1" applyFont="1" applyBorder="1" applyAlignment="1" applyProtection="1">
      <alignment horizontal="center" vertical="center"/>
    </xf>
    <xf numFmtId="44" fontId="8" fillId="0" borderId="0" xfId="14" applyNumberFormat="1" applyFont="1" applyBorder="1" applyAlignment="1" applyProtection="1">
      <alignment horizontal="center" vertical="center"/>
    </xf>
    <xf numFmtId="2" fontId="8" fillId="0" borderId="0" xfId="14" applyNumberFormat="1" applyFont="1" applyBorder="1" applyAlignment="1" applyProtection="1">
      <alignment horizontal="center" vertical="center"/>
    </xf>
    <xf numFmtId="0" fontId="31" fillId="0" borderId="0" xfId="0" applyFont="1" applyBorder="1" applyAlignment="1" applyProtection="1">
      <alignment horizontal="right" vertical="center"/>
    </xf>
    <xf numFmtId="44" fontId="16" fillId="0" borderId="0" xfId="14" applyNumberFormat="1" applyFont="1" applyFill="1" applyBorder="1" applyAlignment="1" applyProtection="1">
      <alignment vertical="center" wrapText="1"/>
    </xf>
    <xf numFmtId="0" fontId="16" fillId="0" borderId="6" xfId="0" applyFont="1" applyFill="1" applyBorder="1" applyAlignment="1">
      <alignment horizontal="left" vertical="center"/>
    </xf>
    <xf numFmtId="44" fontId="16" fillId="0" borderId="9" xfId="14" applyFont="1" applyBorder="1" applyAlignment="1">
      <alignment horizontal="center" vertical="center" wrapText="1"/>
    </xf>
    <xf numFmtId="2" fontId="8" fillId="0" borderId="10" xfId="14" applyNumberFormat="1" applyFont="1" applyBorder="1" applyAlignment="1">
      <alignment horizontal="left" vertical="center"/>
    </xf>
    <xf numFmtId="2" fontId="8" fillId="0" borderId="17" xfId="14" applyNumberFormat="1" applyFont="1" applyBorder="1" applyAlignment="1">
      <alignment horizontal="left" vertical="center"/>
    </xf>
    <xf numFmtId="0" fontId="8" fillId="0" borderId="9" xfId="14" applyNumberFormat="1" applyFont="1" applyFill="1" applyBorder="1" applyAlignment="1" applyProtection="1">
      <alignment horizontal="center" vertical="center"/>
      <protection locked="0"/>
    </xf>
    <xf numFmtId="0" fontId="8" fillId="0" borderId="11" xfId="0" applyFont="1" applyFill="1" applyBorder="1" applyAlignment="1">
      <alignment vertical="center" wrapText="1"/>
    </xf>
    <xf numFmtId="0" fontId="0" fillId="0" borderId="0" xfId="0" applyAlignment="1">
      <alignment horizontal="left" vertical="center"/>
    </xf>
    <xf numFmtId="0" fontId="13" fillId="0" borderId="0" xfId="0" applyFont="1" applyFill="1" applyBorder="1" applyAlignment="1"/>
    <xf numFmtId="9" fontId="8" fillId="0" borderId="9" xfId="15" applyFont="1" applyFill="1" applyBorder="1" applyAlignment="1" applyProtection="1">
      <alignment vertical="center"/>
      <protection locked="0"/>
    </xf>
    <xf numFmtId="2" fontId="16" fillId="0" borderId="9" xfId="0" applyNumberFormat="1" applyFont="1" applyBorder="1" applyAlignment="1">
      <alignment horizontal="center" vertical="center" wrapText="1"/>
    </xf>
    <xf numFmtId="37" fontId="8" fillId="0" borderId="9" xfId="14"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vertical="top" wrapText="1"/>
    </xf>
    <xf numFmtId="2" fontId="8" fillId="0" borderId="0" xfId="14" applyNumberFormat="1" applyFont="1" applyFill="1" applyBorder="1" applyAlignment="1" applyProtection="1">
      <alignment horizontal="center" vertical="center" wrapText="1"/>
    </xf>
    <xf numFmtId="165" fontId="8" fillId="0" borderId="0" xfId="14" applyNumberFormat="1" applyFont="1" applyFill="1" applyBorder="1" applyAlignment="1" applyProtection="1">
      <alignment horizontal="center" vertical="center"/>
    </xf>
    <xf numFmtId="44" fontId="39" fillId="0" borderId="0" xfId="14" applyFont="1" applyFill="1" applyBorder="1" applyAlignment="1" applyProtection="1">
      <alignment horizontal="center" wrapText="1"/>
    </xf>
    <xf numFmtId="165" fontId="16" fillId="0" borderId="0" xfId="14" applyNumberFormat="1" applyFont="1" applyFill="1" applyBorder="1" applyAlignment="1" applyProtection="1">
      <alignment vertical="center"/>
    </xf>
    <xf numFmtId="0" fontId="42" fillId="0" borderId="0" xfId="0" applyFont="1"/>
    <xf numFmtId="0" fontId="43" fillId="0" borderId="0" xfId="0" applyFont="1" applyAlignment="1">
      <alignment vertical="center"/>
    </xf>
    <xf numFmtId="0" fontId="44" fillId="0" borderId="0" xfId="0" applyFont="1" applyAlignment="1">
      <alignment horizontal="left" vertical="center"/>
    </xf>
    <xf numFmtId="0" fontId="44" fillId="0" borderId="9" xfId="0" applyFont="1" applyBorder="1" applyAlignment="1">
      <alignment horizontal="center" vertical="center"/>
    </xf>
    <xf numFmtId="0" fontId="44" fillId="0" borderId="0" xfId="0" applyFont="1" applyAlignment="1">
      <alignment vertical="center"/>
    </xf>
    <xf numFmtId="0" fontId="44" fillId="0" borderId="0" xfId="0" applyFont="1"/>
    <xf numFmtId="0" fontId="44" fillId="9" borderId="9" xfId="0" applyFont="1" applyFill="1" applyBorder="1" applyAlignment="1">
      <alignment horizontal="center" vertical="center"/>
    </xf>
    <xf numFmtId="0" fontId="44" fillId="25" borderId="9" xfId="0" applyFont="1" applyFill="1" applyBorder="1" applyAlignment="1">
      <alignment horizontal="center" vertical="center"/>
    </xf>
    <xf numFmtId="0" fontId="43" fillId="0" borderId="0" xfId="0" applyFont="1"/>
    <xf numFmtId="0" fontId="44" fillId="0" borderId="0" xfId="0" applyFont="1" applyBorder="1" applyAlignment="1">
      <alignment horizontal="center" vertical="center"/>
    </xf>
    <xf numFmtId="0" fontId="44" fillId="0" borderId="0" xfId="0" applyFont="1" applyBorder="1" applyAlignment="1">
      <alignment horizontal="left" vertical="center" wrapText="1"/>
    </xf>
    <xf numFmtId="0" fontId="38" fillId="0" borderId="0" xfId="0" applyFont="1" applyBorder="1" applyAlignment="1" applyProtection="1">
      <alignment vertical="center" wrapText="1"/>
    </xf>
    <xf numFmtId="44" fontId="8" fillId="15" borderId="9" xfId="14" applyFont="1" applyFill="1" applyBorder="1"/>
    <xf numFmtId="37" fontId="8" fillId="15" borderId="9" xfId="16" applyNumberFormat="1" applyFont="1" applyFill="1" applyBorder="1"/>
    <xf numFmtId="37" fontId="8" fillId="15" borderId="9" xfId="14" applyNumberFormat="1" applyFont="1" applyFill="1" applyBorder="1"/>
    <xf numFmtId="165" fontId="16" fillId="0" borderId="9" xfId="14" applyNumberFormat="1" applyFont="1" applyFill="1" applyBorder="1" applyProtection="1">
      <protection locked="0"/>
    </xf>
    <xf numFmtId="44" fontId="16" fillId="0" borderId="9" xfId="14" applyFont="1" applyBorder="1" applyAlignment="1">
      <alignment horizontal="center" vertical="center" wrapText="1"/>
    </xf>
    <xf numFmtId="2" fontId="16" fillId="0" borderId="9" xfId="14" applyNumberFormat="1" applyFont="1" applyBorder="1" applyAlignment="1">
      <alignment horizontal="center" vertical="center" wrapText="1"/>
    </xf>
    <xf numFmtId="44" fontId="8" fillId="9" borderId="12" xfId="14" applyFont="1" applyFill="1" applyBorder="1" applyAlignment="1">
      <alignment horizontal="center"/>
    </xf>
    <xf numFmtId="44" fontId="8" fillId="9" borderId="5" xfId="14" applyFont="1" applyFill="1" applyBorder="1" applyAlignment="1">
      <alignment horizontal="center"/>
    </xf>
    <xf numFmtId="0" fontId="16" fillId="0" borderId="9" xfId="0" applyFont="1" applyFill="1" applyBorder="1" applyAlignment="1">
      <alignment horizontal="center" vertical="center" wrapText="1"/>
    </xf>
    <xf numFmtId="0" fontId="11" fillId="0" borderId="0" xfId="0" applyFont="1" applyAlignment="1">
      <alignment horizontal="left" vertical="center" wrapText="1"/>
    </xf>
    <xf numFmtId="0" fontId="11" fillId="0" borderId="2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1" fillId="0" borderId="0" xfId="0" quotePrefix="1" applyFont="1" applyFill="1" applyAlignment="1" applyProtection="1">
      <alignment horizontal="left" vertical="center" wrapText="1"/>
    </xf>
    <xf numFmtId="0" fontId="11" fillId="0" borderId="0" xfId="0" applyFont="1" applyFill="1" applyAlignment="1" applyProtection="1">
      <alignment horizontal="left" vertical="center" wrapText="1"/>
    </xf>
    <xf numFmtId="0" fontId="0" fillId="0" borderId="0" xfId="0" applyAlignment="1">
      <alignment wrapText="1"/>
    </xf>
    <xf numFmtId="0" fontId="13" fillId="0" borderId="0" xfId="0" applyFont="1" applyAlignment="1">
      <alignment wrapText="1"/>
    </xf>
    <xf numFmtId="0" fontId="13" fillId="0" borderId="0" xfId="0" applyFont="1" applyBorder="1" applyAlignment="1">
      <alignment wrapText="1"/>
    </xf>
    <xf numFmtId="0" fontId="13" fillId="0" borderId="21" xfId="0" applyFont="1" applyBorder="1" applyAlignment="1">
      <alignment wrapText="1"/>
    </xf>
    <xf numFmtId="0" fontId="13" fillId="0" borderId="0" xfId="0" applyFont="1" applyFill="1" applyAlignment="1">
      <alignment wrapText="1"/>
    </xf>
    <xf numFmtId="0" fontId="13" fillId="0" borderId="0" xfId="0" applyFont="1" applyAlignment="1">
      <alignment vertical="center" wrapText="1"/>
    </xf>
    <xf numFmtId="0" fontId="30" fillId="10" borderId="0" xfId="0" applyFont="1" applyFill="1" applyBorder="1" applyAlignment="1">
      <alignment horizontal="left" vertical="center"/>
    </xf>
    <xf numFmtId="0" fontId="8" fillId="10" borderId="0" xfId="0" applyFont="1" applyFill="1" applyAlignment="1">
      <alignment horizontal="center" vertical="center"/>
    </xf>
    <xf numFmtId="44" fontId="16" fillId="15" borderId="0" xfId="0" applyNumberFormat="1" applyFont="1" applyFill="1" applyAlignment="1" applyProtection="1"/>
    <xf numFmtId="0" fontId="16" fillId="0" borderId="0" xfId="0" applyFont="1" applyFill="1" applyAlignment="1" applyProtection="1"/>
    <xf numFmtId="37" fontId="51" fillId="21" borderId="9" xfId="16" applyNumberFormat="1" applyFont="1" applyFill="1" applyBorder="1" applyAlignment="1">
      <alignment horizontal="center" vertical="center"/>
    </xf>
    <xf numFmtId="0" fontId="38" fillId="0" borderId="0" xfId="0" applyFont="1" applyBorder="1" applyAlignment="1" applyProtection="1">
      <alignment horizontal="center" vertical="center" wrapText="1"/>
    </xf>
    <xf numFmtId="2" fontId="13" fillId="0" borderId="0" xfId="14" applyNumberFormat="1" applyFont="1" applyFill="1" applyBorder="1" applyAlignment="1" applyProtection="1">
      <alignment vertical="center" wrapText="1"/>
    </xf>
    <xf numFmtId="0" fontId="16" fillId="0" borderId="6" xfId="0" applyFont="1" applyFill="1" applyBorder="1" applyAlignment="1">
      <alignment horizontal="left" vertical="center"/>
    </xf>
    <xf numFmtId="44" fontId="16" fillId="0" borderId="9" xfId="14" applyFont="1" applyBorder="1" applyAlignment="1">
      <alignment horizontal="center" vertical="center" wrapText="1"/>
    </xf>
    <xf numFmtId="2" fontId="8" fillId="0" borderId="10" xfId="14" applyNumberFormat="1" applyFont="1" applyBorder="1" applyAlignment="1">
      <alignment horizontal="left" vertical="center"/>
    </xf>
    <xf numFmtId="2" fontId="8" fillId="0" borderId="17" xfId="14" applyNumberFormat="1" applyFont="1" applyBorder="1" applyAlignment="1">
      <alignment horizontal="left" vertical="center"/>
    </xf>
    <xf numFmtId="2" fontId="16" fillId="0" borderId="9" xfId="14" applyNumberFormat="1" applyFont="1" applyBorder="1" applyAlignment="1">
      <alignment horizontal="center" vertical="center" wrapText="1"/>
    </xf>
    <xf numFmtId="44" fontId="8" fillId="9" borderId="12" xfId="14" applyFont="1" applyFill="1" applyBorder="1" applyAlignment="1">
      <alignment horizontal="center"/>
    </xf>
    <xf numFmtId="44" fontId="8" fillId="9" borderId="5" xfId="14" applyFont="1" applyFill="1" applyBorder="1" applyAlignment="1">
      <alignment horizontal="center"/>
    </xf>
    <xf numFmtId="0" fontId="16" fillId="0" borderId="9" xfId="0" applyFont="1" applyFill="1" applyBorder="1" applyAlignment="1">
      <alignment horizontal="center" vertical="center" wrapText="1"/>
    </xf>
    <xf numFmtId="0" fontId="16" fillId="19" borderId="0" xfId="0" applyFont="1" applyFill="1" applyBorder="1" applyAlignment="1">
      <alignment horizontal="left" vertical="center"/>
    </xf>
    <xf numFmtId="0" fontId="8" fillId="0" borderId="0" xfId="0" applyFont="1" applyAlignment="1">
      <alignment horizontal="left" vertical="center"/>
    </xf>
    <xf numFmtId="0" fontId="12" fillId="27" borderId="1" xfId="0" applyFont="1" applyFill="1" applyBorder="1" applyAlignment="1" applyProtection="1">
      <alignment horizontal="center" vertical="center"/>
      <protection locked="0"/>
    </xf>
    <xf numFmtId="165" fontId="16" fillId="27" borderId="9" xfId="14" applyNumberFormat="1" applyFont="1" applyFill="1" applyBorder="1" applyProtection="1">
      <protection locked="0"/>
    </xf>
    <xf numFmtId="44" fontId="8" fillId="27" borderId="9" xfId="14" applyFont="1" applyFill="1" applyBorder="1" applyAlignment="1" applyProtection="1">
      <alignment horizontal="center" vertical="center"/>
      <protection locked="0"/>
    </xf>
    <xf numFmtId="43" fontId="8" fillId="27" borderId="9" xfId="16" applyFont="1" applyFill="1" applyBorder="1" applyAlignment="1" applyProtection="1">
      <alignment horizontal="center" vertical="center"/>
      <protection locked="0"/>
    </xf>
    <xf numFmtId="0" fontId="8" fillId="27" borderId="9" xfId="14" applyNumberFormat="1" applyFont="1" applyFill="1" applyBorder="1" applyAlignment="1" applyProtection="1">
      <alignment horizontal="center" vertical="center"/>
      <protection locked="0"/>
    </xf>
    <xf numFmtId="37" fontId="8" fillId="27" borderId="9" xfId="14" applyNumberFormat="1" applyFont="1" applyFill="1" applyBorder="1" applyAlignment="1" applyProtection="1">
      <alignment horizontal="center" vertical="center"/>
      <protection locked="0"/>
    </xf>
    <xf numFmtId="37" fontId="8" fillId="27" borderId="11" xfId="14" applyNumberFormat="1" applyFont="1" applyFill="1" applyBorder="1" applyAlignment="1" applyProtection="1">
      <alignment horizontal="center" vertical="center"/>
      <protection locked="0"/>
    </xf>
    <xf numFmtId="44" fontId="8" fillId="27" borderId="14" xfId="14" applyFont="1" applyFill="1" applyBorder="1" applyProtection="1">
      <protection locked="0"/>
    </xf>
    <xf numFmtId="0" fontId="8" fillId="27" borderId="14" xfId="14" applyNumberFormat="1" applyFont="1" applyFill="1" applyBorder="1" applyAlignment="1" applyProtection="1">
      <alignment horizontal="center" vertical="center"/>
      <protection locked="0"/>
    </xf>
    <xf numFmtId="44" fontId="8" fillId="27" borderId="9" xfId="14" applyFont="1" applyFill="1" applyBorder="1" applyProtection="1">
      <protection locked="0"/>
    </xf>
    <xf numFmtId="44" fontId="8" fillId="27" borderId="9" xfId="14" applyFont="1" applyFill="1" applyBorder="1" applyAlignment="1" applyProtection="1">
      <alignment vertical="center"/>
      <protection locked="0"/>
    </xf>
    <xf numFmtId="44" fontId="16" fillId="0" borderId="9" xfId="14" applyFont="1" applyBorder="1" applyAlignment="1">
      <alignment horizontal="center" vertical="center" wrapText="1"/>
    </xf>
    <xf numFmtId="0" fontId="8" fillId="0" borderId="0" xfId="0" applyFont="1" applyAlignment="1">
      <alignment horizontal="left" vertical="center"/>
    </xf>
    <xf numFmtId="44" fontId="16" fillId="0" borderId="9" xfId="14" applyFont="1" applyBorder="1" applyAlignment="1">
      <alignment horizontal="center" vertical="center" wrapText="1"/>
    </xf>
    <xf numFmtId="44" fontId="16" fillId="3" borderId="18" xfId="14" applyFont="1" applyFill="1" applyBorder="1" applyAlignment="1">
      <alignment horizontal="center" vertical="center" wrapText="1"/>
    </xf>
    <xf numFmtId="44" fontId="16" fillId="15" borderId="9" xfId="14" applyFont="1" applyFill="1" applyBorder="1" applyAlignment="1">
      <alignment horizontal="center" vertical="center" wrapText="1"/>
    </xf>
    <xf numFmtId="44" fontId="8" fillId="9" borderId="5" xfId="14" applyFont="1" applyFill="1" applyBorder="1" applyAlignment="1">
      <alignment horizontal="center"/>
    </xf>
    <xf numFmtId="0" fontId="8" fillId="0" borderId="10" xfId="14" applyNumberFormat="1" applyFont="1" applyBorder="1" applyAlignment="1">
      <alignment horizontal="left" vertical="center" wrapText="1"/>
    </xf>
    <xf numFmtId="0" fontId="8" fillId="0" borderId="17" xfId="14" applyNumberFormat="1" applyFont="1" applyBorder="1" applyAlignment="1">
      <alignment horizontal="left" vertical="center" wrapText="1"/>
    </xf>
    <xf numFmtId="0" fontId="8" fillId="0" borderId="18" xfId="14" applyNumberFormat="1" applyFont="1" applyBorder="1" applyAlignment="1">
      <alignment horizontal="left" vertical="center" wrapText="1"/>
    </xf>
    <xf numFmtId="0" fontId="23" fillId="20" borderId="0" xfId="0" applyFont="1" applyFill="1" applyAlignment="1">
      <alignment horizontal="left" vertical="center" wrapText="1"/>
    </xf>
    <xf numFmtId="0" fontId="12" fillId="6" borderId="5" xfId="0" applyFont="1" applyFill="1" applyBorder="1" applyAlignment="1" applyProtection="1">
      <alignment horizontal="right" vertical="center"/>
      <protection locked="0"/>
    </xf>
    <xf numFmtId="0" fontId="16" fillId="0" borderId="6" xfId="0" applyFont="1" applyFill="1" applyBorder="1" applyAlignment="1">
      <alignment horizontal="left" vertical="center"/>
    </xf>
    <xf numFmtId="44" fontId="8" fillId="9" borderId="10" xfId="14" applyFont="1" applyFill="1" applyBorder="1" applyAlignment="1">
      <alignment horizontal="center"/>
    </xf>
    <xf numFmtId="44" fontId="8" fillId="9" borderId="17" xfId="14" applyFont="1" applyFill="1" applyBorder="1" applyAlignment="1">
      <alignment horizontal="center"/>
    </xf>
    <xf numFmtId="44" fontId="8" fillId="9" borderId="17" xfId="14" applyFont="1" applyFill="1" applyBorder="1" applyAlignment="1"/>
    <xf numFmtId="44" fontId="8" fillId="9" borderId="18" xfId="14" applyFont="1" applyFill="1" applyBorder="1" applyAlignment="1"/>
    <xf numFmtId="0" fontId="23" fillId="20" borderId="0" xfId="0" applyFont="1" applyFill="1" applyAlignment="1">
      <alignment horizontal="left" vertical="center"/>
    </xf>
    <xf numFmtId="0" fontId="12" fillId="8" borderId="12" xfId="0" applyFont="1" applyFill="1" applyBorder="1" applyAlignment="1">
      <alignment horizontal="center" vertical="center"/>
    </xf>
    <xf numFmtId="0" fontId="12" fillId="8" borderId="5" xfId="0" applyFont="1" applyFill="1" applyBorder="1" applyAlignment="1">
      <alignment horizontal="center" vertical="center"/>
    </xf>
    <xf numFmtId="165" fontId="16" fillId="19" borderId="0" xfId="14" applyNumberFormat="1" applyFont="1" applyFill="1" applyBorder="1" applyProtection="1">
      <protection locked="0"/>
    </xf>
    <xf numFmtId="0" fontId="16" fillId="15" borderId="0" xfId="0" applyFont="1" applyFill="1" applyBorder="1" applyAlignment="1">
      <alignment vertical="center"/>
    </xf>
    <xf numFmtId="44" fontId="8" fillId="4" borderId="0" xfId="14" applyFont="1" applyFill="1" applyBorder="1" applyAlignment="1" applyProtection="1">
      <alignment vertical="center"/>
    </xf>
    <xf numFmtId="44" fontId="8" fillId="15" borderId="0" xfId="14" applyFont="1" applyFill="1" applyBorder="1" applyAlignment="1">
      <alignment horizontal="right" vertical="center"/>
    </xf>
    <xf numFmtId="0" fontId="12" fillId="6" borderId="0" xfId="0" applyFont="1" applyFill="1" applyBorder="1" applyAlignment="1" applyProtection="1">
      <alignment horizontal="right" vertical="center"/>
      <protection locked="0"/>
    </xf>
    <xf numFmtId="44" fontId="16" fillId="20" borderId="0" xfId="14" applyNumberFormat="1" applyFont="1" applyFill="1" applyBorder="1" applyAlignment="1">
      <alignment horizontal="center" vertical="center" wrapText="1"/>
    </xf>
    <xf numFmtId="2" fontId="8" fillId="0" borderId="0" xfId="14" applyNumberFormat="1" applyFont="1" applyBorder="1" applyAlignment="1" applyProtection="1">
      <alignment horizontal="center" vertical="center"/>
      <protection locked="0"/>
    </xf>
    <xf numFmtId="2" fontId="12" fillId="20" borderId="0" xfId="15" applyNumberFormat="1" applyFont="1" applyFill="1" applyBorder="1" applyAlignment="1">
      <alignment horizontal="right" vertical="center"/>
    </xf>
    <xf numFmtId="0" fontId="16" fillId="0" borderId="0" xfId="0" applyFont="1" applyFill="1" applyBorder="1" applyAlignment="1">
      <alignment horizontal="left" vertical="center"/>
    </xf>
    <xf numFmtId="44" fontId="16" fillId="0" borderId="0" xfId="14" applyFont="1" applyFill="1" applyBorder="1" applyAlignment="1">
      <alignment vertical="center"/>
    </xf>
    <xf numFmtId="0" fontId="53" fillId="0" borderId="0" xfId="14" applyNumberFormat="1" applyFont="1" applyFill="1" applyBorder="1" applyAlignment="1">
      <alignment horizontal="center" vertical="center" wrapText="1"/>
    </xf>
    <xf numFmtId="43" fontId="8" fillId="0" borderId="0" xfId="16" applyFont="1" applyFill="1" applyBorder="1" applyAlignment="1" applyProtection="1">
      <alignment horizontal="center" vertical="center"/>
      <protection locked="0"/>
    </xf>
    <xf numFmtId="44" fontId="8" fillId="0" borderId="0" xfId="14" applyFont="1" applyFill="1" applyBorder="1" applyAlignment="1" applyProtection="1">
      <alignment horizontal="center" vertical="center" wrapText="1"/>
    </xf>
    <xf numFmtId="0" fontId="48" fillId="0" borderId="0" xfId="0" applyFont="1" applyAlignment="1">
      <alignment horizontal="center" vertical="center"/>
    </xf>
    <xf numFmtId="0" fontId="47" fillId="26" borderId="19" xfId="0" applyFont="1" applyFill="1" applyBorder="1" applyAlignment="1">
      <alignment horizontal="left" vertical="center"/>
    </xf>
    <xf numFmtId="0" fontId="47" fillId="26" borderId="23" xfId="0" applyFont="1" applyFill="1" applyBorder="1" applyAlignment="1">
      <alignment horizontal="left" vertical="center"/>
    </xf>
    <xf numFmtId="0" fontId="47" fillId="26" borderId="20" xfId="0" applyFont="1" applyFill="1" applyBorder="1" applyAlignment="1">
      <alignment horizontal="left" vertical="center"/>
    </xf>
    <xf numFmtId="0" fontId="44" fillId="0" borderId="0" xfId="0" applyFont="1" applyAlignment="1">
      <alignment horizontal="left" vertical="center"/>
    </xf>
    <xf numFmtId="0" fontId="50" fillId="0" borderId="0" xfId="0" applyFont="1" applyAlignment="1">
      <alignment horizontal="left" vertical="center" wrapText="1"/>
    </xf>
    <xf numFmtId="0" fontId="0" fillId="0" borderId="0" xfId="0"/>
    <xf numFmtId="0" fontId="44" fillId="25" borderId="9" xfId="0" applyFont="1" applyFill="1" applyBorder="1" applyAlignment="1">
      <alignment horizontal="left" vertical="center"/>
    </xf>
    <xf numFmtId="0" fontId="44" fillId="9" borderId="9" xfId="0" applyFont="1" applyFill="1" applyBorder="1" applyAlignment="1">
      <alignment horizontal="left" vertical="center"/>
    </xf>
    <xf numFmtId="0" fontId="44" fillId="9" borderId="9" xfId="0" applyFont="1" applyFill="1" applyBorder="1" applyAlignment="1">
      <alignment horizontal="left" vertical="center" wrapText="1"/>
    </xf>
    <xf numFmtId="0" fontId="44" fillId="9" borderId="10" xfId="0" applyFont="1" applyFill="1" applyBorder="1" applyAlignment="1">
      <alignment horizontal="left" vertical="center"/>
    </xf>
    <xf numFmtId="0" fontId="44" fillId="9" borderId="17" xfId="0" applyFont="1" applyFill="1" applyBorder="1" applyAlignment="1">
      <alignment horizontal="left" vertical="center"/>
    </xf>
    <xf numFmtId="0" fontId="44" fillId="9" borderId="18" xfId="0" applyFont="1" applyFill="1" applyBorder="1" applyAlignment="1">
      <alignment horizontal="left" vertical="center"/>
    </xf>
    <xf numFmtId="0" fontId="44" fillId="25" borderId="9" xfId="0" applyFont="1" applyFill="1" applyBorder="1" applyAlignment="1">
      <alignment horizontal="left" vertical="center" wrapText="1"/>
    </xf>
    <xf numFmtId="0" fontId="0" fillId="0" borderId="0" xfId="0" applyAlignment="1">
      <alignment horizontal="left" vertical="center"/>
    </xf>
    <xf numFmtId="0" fontId="41" fillId="0" borderId="0" xfId="0" applyFont="1" applyAlignment="1">
      <alignment horizontal="left" vertical="center"/>
    </xf>
    <xf numFmtId="0" fontId="44" fillId="25" borderId="10" xfId="0" applyFont="1" applyFill="1" applyBorder="1" applyAlignment="1">
      <alignment vertical="center" wrapText="1"/>
    </xf>
    <xf numFmtId="0" fontId="44" fillId="25" borderId="17" xfId="0" applyFont="1" applyFill="1" applyBorder="1" applyAlignment="1">
      <alignment vertical="center" wrapText="1"/>
    </xf>
    <xf numFmtId="0" fontId="44" fillId="25" borderId="18" xfId="0" applyFont="1" applyFill="1" applyBorder="1" applyAlignment="1">
      <alignment vertical="center" wrapText="1"/>
    </xf>
    <xf numFmtId="0" fontId="40" fillId="24" borderId="10" xfId="0" applyFont="1" applyFill="1" applyBorder="1" applyAlignment="1">
      <alignment horizontal="left" vertical="center"/>
    </xf>
    <xf numFmtId="0" fontId="40" fillId="24" borderId="17" xfId="0" applyFont="1" applyFill="1" applyBorder="1" applyAlignment="1">
      <alignment horizontal="left" vertical="center"/>
    </xf>
    <xf numFmtId="0" fontId="40" fillId="24" borderId="18" xfId="0" applyFont="1" applyFill="1" applyBorder="1" applyAlignment="1">
      <alignment horizontal="left" vertical="center"/>
    </xf>
    <xf numFmtId="0" fontId="44" fillId="0" borderId="9" xfId="0" applyFont="1" applyBorder="1" applyAlignment="1">
      <alignment horizontal="left" vertical="center" wrapText="1"/>
    </xf>
    <xf numFmtId="0" fontId="44" fillId="0" borderId="9" xfId="0" applyFont="1" applyBorder="1" applyAlignment="1">
      <alignment horizontal="left" vertical="center"/>
    </xf>
    <xf numFmtId="0" fontId="57" fillId="0" borderId="0" xfId="0" applyFont="1" applyAlignment="1">
      <alignment horizontal="left" vertical="center" wrapText="1"/>
    </xf>
    <xf numFmtId="0" fontId="44" fillId="25" borderId="10" xfId="0" applyFont="1" applyFill="1" applyBorder="1" applyAlignment="1">
      <alignment horizontal="left" vertical="center" wrapText="1"/>
    </xf>
    <xf numFmtId="0" fontId="44" fillId="25" borderId="17" xfId="0" applyFont="1" applyFill="1" applyBorder="1" applyAlignment="1">
      <alignment horizontal="left" vertical="center" wrapText="1"/>
    </xf>
    <xf numFmtId="0" fontId="44" fillId="25" borderId="18" xfId="0" applyFont="1" applyFill="1" applyBorder="1" applyAlignment="1">
      <alignment horizontal="left" vertical="center" wrapText="1"/>
    </xf>
    <xf numFmtId="0" fontId="44" fillId="9" borderId="10" xfId="0" applyFont="1" applyFill="1" applyBorder="1" applyAlignment="1">
      <alignment horizontal="left" vertical="center" wrapText="1"/>
    </xf>
    <xf numFmtId="0" fontId="44" fillId="9" borderId="17" xfId="0" applyFont="1" applyFill="1" applyBorder="1" applyAlignment="1">
      <alignment horizontal="left" vertical="center" wrapText="1"/>
    </xf>
    <xf numFmtId="0" fontId="44" fillId="9" borderId="18" xfId="0" applyFont="1" applyFill="1" applyBorder="1" applyAlignment="1">
      <alignment horizontal="left" vertical="center" wrapText="1"/>
    </xf>
    <xf numFmtId="0" fontId="13" fillId="0" borderId="9" xfId="0" applyFont="1" applyFill="1" applyBorder="1" applyAlignment="1" applyProtection="1">
      <alignment horizontal="left" vertical="center" wrapText="1"/>
    </xf>
    <xf numFmtId="0" fontId="17" fillId="0" borderId="9" xfId="0" applyFont="1" applyFill="1" applyBorder="1" applyAlignment="1">
      <alignment horizontal="left" vertical="center"/>
    </xf>
    <xf numFmtId="0" fontId="13" fillId="0" borderId="10"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0" fontId="13" fillId="0" borderId="18"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13"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21"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3" fillId="0" borderId="22" xfId="0" applyFont="1" applyBorder="1" applyAlignment="1" applyProtection="1">
      <alignment horizontal="left" vertical="center" wrapText="1"/>
    </xf>
    <xf numFmtId="0" fontId="15" fillId="14" borderId="12" xfId="0" applyFont="1" applyFill="1" applyBorder="1" applyAlignment="1" applyProtection="1">
      <alignment horizontal="center" vertical="center"/>
    </xf>
    <xf numFmtId="0" fontId="15" fillId="14" borderId="5" xfId="0" applyFont="1" applyFill="1" applyBorder="1" applyAlignment="1" applyProtection="1">
      <alignment horizontal="center" vertical="center"/>
    </xf>
    <xf numFmtId="0" fontId="15" fillId="14" borderId="16" xfId="0" applyFont="1" applyFill="1" applyBorder="1" applyAlignment="1" applyProtection="1">
      <alignment horizontal="center" vertical="center"/>
    </xf>
    <xf numFmtId="0" fontId="15" fillId="14" borderId="13" xfId="0" applyFont="1" applyFill="1" applyBorder="1" applyAlignment="1" applyProtection="1">
      <alignment horizontal="center" vertical="center"/>
    </xf>
    <xf numFmtId="0" fontId="15" fillId="14" borderId="15" xfId="0" applyFont="1" applyFill="1" applyBorder="1" applyAlignment="1" applyProtection="1">
      <alignment horizontal="center" vertical="center"/>
    </xf>
    <xf numFmtId="0" fontId="15" fillId="14" borderId="22" xfId="0" applyFont="1" applyFill="1" applyBorder="1" applyAlignment="1" applyProtection="1">
      <alignment horizontal="center" vertical="center"/>
    </xf>
    <xf numFmtId="0" fontId="17" fillId="12" borderId="12" xfId="0" applyFont="1" applyFill="1" applyBorder="1" applyAlignment="1">
      <alignment horizontal="center" vertical="center"/>
    </xf>
    <xf numFmtId="0" fontId="17" fillId="12" borderId="5" xfId="0" applyFont="1" applyFill="1" applyBorder="1" applyAlignment="1">
      <alignment horizontal="center" vertical="center"/>
    </xf>
    <xf numFmtId="0" fontId="17" fillId="12" borderId="16" xfId="0" applyFont="1" applyFill="1" applyBorder="1" applyAlignment="1">
      <alignment horizontal="center" vertical="center"/>
    </xf>
    <xf numFmtId="0" fontId="17" fillId="12" borderId="13" xfId="0" applyFont="1" applyFill="1" applyBorder="1" applyAlignment="1">
      <alignment horizontal="center" vertical="center"/>
    </xf>
    <xf numFmtId="0" fontId="17" fillId="12" borderId="15" xfId="0" applyFont="1" applyFill="1" applyBorder="1" applyAlignment="1">
      <alignment horizontal="center" vertical="center"/>
    </xf>
    <xf numFmtId="0" fontId="17" fillId="12" borderId="22" xfId="0" applyFont="1" applyFill="1" applyBorder="1" applyAlignment="1">
      <alignment horizontal="center" vertical="center"/>
    </xf>
    <xf numFmtId="0" fontId="19" fillId="0" borderId="0" xfId="0" applyFont="1" applyFill="1" applyBorder="1" applyAlignment="1">
      <alignment horizontal="center" vertical="center" wrapText="1"/>
    </xf>
    <xf numFmtId="0" fontId="13" fillId="0" borderId="18" xfId="0" applyFont="1" applyBorder="1" applyAlignment="1">
      <alignment horizontal="left" wrapText="1"/>
    </xf>
    <xf numFmtId="0" fontId="13" fillId="0" borderId="9" xfId="0" applyFont="1" applyBorder="1" applyAlignment="1">
      <alignment horizontal="left" wrapText="1"/>
    </xf>
    <xf numFmtId="0" fontId="20" fillId="0" borderId="0" xfId="0" applyFont="1" applyBorder="1" applyAlignment="1">
      <alignment horizontal="left"/>
    </xf>
    <xf numFmtId="0" fontId="17" fillId="0" borderId="9" xfId="0" applyFont="1" applyFill="1" applyBorder="1" applyAlignment="1" applyProtection="1">
      <alignment horizontal="left" vertical="center" wrapText="1"/>
    </xf>
    <xf numFmtId="0" fontId="13" fillId="0" borderId="10" xfId="0" applyFont="1" applyBorder="1" applyAlignment="1" applyProtection="1">
      <alignment horizontal="left" vertical="center"/>
    </xf>
    <xf numFmtId="0" fontId="13" fillId="0" borderId="17" xfId="0" applyFont="1" applyBorder="1" applyAlignment="1" applyProtection="1">
      <alignment horizontal="left" vertical="center"/>
    </xf>
    <xf numFmtId="0" fontId="13" fillId="0" borderId="18" xfId="0" applyFont="1" applyBorder="1" applyAlignment="1" applyProtection="1">
      <alignment horizontal="left" vertical="center"/>
    </xf>
    <xf numFmtId="0" fontId="17" fillId="0" borderId="9" xfId="0" applyFont="1" applyBorder="1" applyAlignment="1">
      <alignment horizontal="left" vertical="center" wrapText="1"/>
    </xf>
    <xf numFmtId="0" fontId="21" fillId="0" borderId="31" xfId="0" applyFont="1" applyFill="1" applyBorder="1" applyAlignment="1">
      <alignment horizontal="left" vertical="center"/>
    </xf>
    <xf numFmtId="0" fontId="21" fillId="0" borderId="9"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5"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29" xfId="0" applyFont="1" applyFill="1" applyBorder="1" applyAlignment="1">
      <alignment horizontal="left" vertical="center"/>
    </xf>
    <xf numFmtId="0" fontId="14" fillId="5" borderId="37"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4" fillId="5" borderId="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38" xfId="0" applyFont="1" applyFill="1" applyBorder="1" applyAlignment="1" applyProtection="1">
      <alignment horizontal="center" vertical="center" wrapText="1"/>
    </xf>
    <xf numFmtId="0" fontId="14" fillId="5" borderId="6" xfId="0" applyFont="1" applyFill="1" applyBorder="1" applyAlignment="1" applyProtection="1">
      <alignment horizontal="center" vertical="center" wrapText="1"/>
    </xf>
    <xf numFmtId="0" fontId="14" fillId="5" borderId="39" xfId="0" applyFont="1" applyFill="1" applyBorder="1" applyAlignment="1" applyProtection="1">
      <alignment horizontal="center" vertical="center" wrapText="1"/>
    </xf>
    <xf numFmtId="0" fontId="14" fillId="5" borderId="28"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32"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36" xfId="0" applyFont="1" applyFill="1" applyBorder="1" applyAlignment="1" applyProtection="1">
      <alignment horizontal="center" vertical="center" wrapText="1"/>
    </xf>
    <xf numFmtId="0" fontId="17" fillId="0" borderId="10" xfId="0" applyFont="1" applyFill="1" applyBorder="1" applyAlignment="1">
      <alignment horizontal="left"/>
    </xf>
    <xf numFmtId="0" fontId="17" fillId="0" borderId="17" xfId="0" applyFont="1" applyFill="1" applyBorder="1" applyAlignment="1">
      <alignment horizontal="left"/>
    </xf>
    <xf numFmtId="0" fontId="17" fillId="0" borderId="18" xfId="0" applyFont="1" applyFill="1" applyBorder="1" applyAlignment="1">
      <alignment horizontal="left"/>
    </xf>
    <xf numFmtId="0" fontId="13" fillId="0" borderId="10" xfId="0" applyFont="1" applyFill="1" applyBorder="1" applyAlignment="1" applyProtection="1">
      <alignment horizontal="left" wrapText="1"/>
    </xf>
    <xf numFmtId="0" fontId="13" fillId="0" borderId="17" xfId="0" applyFont="1" applyFill="1" applyBorder="1" applyAlignment="1" applyProtection="1">
      <alignment horizontal="left" wrapText="1"/>
    </xf>
    <xf numFmtId="0" fontId="13" fillId="0" borderId="18" xfId="0" applyFont="1" applyFill="1" applyBorder="1" applyAlignment="1" applyProtection="1">
      <alignment horizontal="left" wrapText="1"/>
    </xf>
    <xf numFmtId="0" fontId="15" fillId="13" borderId="12" xfId="0" applyFont="1" applyFill="1" applyBorder="1" applyAlignment="1">
      <alignment horizontal="center" vertical="center"/>
    </xf>
    <xf numFmtId="0" fontId="15" fillId="13" borderId="5" xfId="0" applyFont="1" applyFill="1" applyBorder="1" applyAlignment="1">
      <alignment horizontal="center" vertical="center"/>
    </xf>
    <xf numFmtId="0" fontId="15" fillId="13" borderId="16" xfId="0" applyFont="1" applyFill="1" applyBorder="1" applyAlignment="1">
      <alignment horizontal="center" vertical="center"/>
    </xf>
    <xf numFmtId="0" fontId="15" fillId="13" borderId="24" xfId="0" applyFont="1" applyFill="1" applyBorder="1" applyAlignment="1">
      <alignment horizontal="center" vertical="center"/>
    </xf>
    <xf numFmtId="0" fontId="15" fillId="13" borderId="0" xfId="0" applyFont="1" applyFill="1" applyBorder="1" applyAlignment="1">
      <alignment horizontal="center" vertical="center"/>
    </xf>
    <xf numFmtId="0" fontId="15" fillId="13" borderId="21" xfId="0" applyFont="1" applyFill="1" applyBorder="1" applyAlignment="1">
      <alignment horizontal="center" vertical="center"/>
    </xf>
    <xf numFmtId="0" fontId="13" fillId="0" borderId="10"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18"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21" fillId="0" borderId="9" xfId="0" applyFont="1" applyFill="1" applyBorder="1" applyAlignment="1" applyProtection="1">
      <alignment horizontal="left" vertical="center"/>
    </xf>
    <xf numFmtId="0" fontId="21" fillId="0" borderId="10" xfId="0" applyFont="1" applyFill="1" applyBorder="1" applyAlignment="1" applyProtection="1">
      <alignment horizontal="left" vertical="center"/>
    </xf>
    <xf numFmtId="0" fontId="13" fillId="0" borderId="9" xfId="0" applyFont="1" applyBorder="1" applyAlignment="1">
      <alignment horizontal="left" vertical="center" wrapText="1"/>
    </xf>
    <xf numFmtId="0" fontId="21" fillId="0" borderId="14"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9"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13" fillId="0" borderId="14" xfId="0" applyFont="1" applyBorder="1" applyAlignment="1">
      <alignment horizontal="left" vertical="center" wrapText="1"/>
    </xf>
    <xf numFmtId="0" fontId="17" fillId="0" borderId="14" xfId="0" applyFont="1" applyFill="1" applyBorder="1" applyAlignment="1">
      <alignment horizontal="left" vertical="center"/>
    </xf>
    <xf numFmtId="0" fontId="13" fillId="0" borderId="14"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44" fontId="16" fillId="0" borderId="9" xfId="14" applyFont="1" applyBorder="1" applyAlignment="1" applyProtection="1">
      <alignment horizontal="center" vertical="center" wrapText="1"/>
    </xf>
    <xf numFmtId="0" fontId="32" fillId="11" borderId="0" xfId="0" applyFont="1" applyFill="1" applyBorder="1" applyAlignment="1" applyProtection="1">
      <alignment horizontal="left" vertical="center"/>
    </xf>
    <xf numFmtId="44" fontId="16" fillId="0" borderId="11" xfId="14" applyFont="1" applyBorder="1" applyAlignment="1" applyProtection="1">
      <alignment horizontal="center" vertical="center" wrapText="1"/>
    </xf>
    <xf numFmtId="44" fontId="16" fillId="0" borderId="14" xfId="14" applyFont="1" applyBorder="1" applyAlignment="1" applyProtection="1">
      <alignment horizontal="center" vertical="center" wrapText="1"/>
    </xf>
    <xf numFmtId="0" fontId="32" fillId="20" borderId="0" xfId="0" applyFont="1" applyFill="1" applyAlignment="1" applyProtection="1">
      <alignment horizontal="left" vertical="center" wrapText="1"/>
    </xf>
    <xf numFmtId="0" fontId="32" fillId="18" borderId="0" xfId="0" applyFont="1" applyFill="1" applyAlignment="1" applyProtection="1">
      <alignment horizontal="left" vertical="center" wrapText="1"/>
    </xf>
    <xf numFmtId="0" fontId="32" fillId="17" borderId="0" xfId="0" applyFont="1" applyFill="1" applyBorder="1" applyAlignment="1" applyProtection="1">
      <alignment horizontal="left" vertical="center"/>
    </xf>
    <xf numFmtId="0" fontId="16" fillId="0" borderId="11" xfId="0" applyFont="1" applyFill="1" applyBorder="1" applyAlignment="1" applyProtection="1">
      <alignment horizontal="center" vertical="top" wrapText="1"/>
    </xf>
    <xf numFmtId="0" fontId="16" fillId="0" borderId="14"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44" fontId="8" fillId="0" borderId="11" xfId="14" applyFont="1" applyFill="1" applyBorder="1" applyAlignment="1" applyProtection="1">
      <alignment horizontal="center" vertical="center" wrapText="1"/>
    </xf>
    <xf numFmtId="44" fontId="8" fillId="0" borderId="14" xfId="14" applyFont="1" applyFill="1" applyBorder="1" applyAlignment="1" applyProtection="1">
      <alignment horizontal="center" vertical="center" wrapText="1"/>
    </xf>
    <xf numFmtId="44" fontId="8" fillId="0" borderId="9" xfId="14" applyFont="1" applyFill="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8" fillId="0" borderId="9" xfId="0" applyFont="1" applyFill="1" applyBorder="1" applyAlignment="1" applyProtection="1">
      <alignment horizontal="right" vertical="center" wrapText="1"/>
    </xf>
    <xf numFmtId="0" fontId="8" fillId="0" borderId="10" xfId="0" applyFont="1" applyFill="1" applyBorder="1" applyAlignment="1" applyProtection="1">
      <alignment horizontal="right" vertical="center" wrapText="1"/>
    </xf>
    <xf numFmtId="0" fontId="8" fillId="0" borderId="9" xfId="0" applyFont="1" applyFill="1" applyBorder="1" applyAlignment="1" applyProtection="1">
      <alignment horizontal="right" vertical="center"/>
    </xf>
    <xf numFmtId="0" fontId="8" fillId="0" borderId="9" xfId="0" applyFont="1" applyBorder="1" applyAlignment="1" applyProtection="1">
      <alignment horizontal="center" vertical="center" wrapText="1"/>
    </xf>
    <xf numFmtId="2" fontId="13" fillId="0" borderId="9" xfId="14" applyNumberFormat="1" applyFont="1" applyFill="1" applyBorder="1" applyAlignment="1" applyProtection="1">
      <alignment horizontal="center" vertical="center" wrapText="1"/>
    </xf>
    <xf numFmtId="9" fontId="11" fillId="0" borderId="9" xfId="15" applyFont="1" applyBorder="1" applyAlignment="1" applyProtection="1">
      <alignment horizontal="center" vertical="center"/>
    </xf>
    <xf numFmtId="0" fontId="55" fillId="0" borderId="21" xfId="0" applyFont="1" applyBorder="1" applyAlignment="1" applyProtection="1">
      <alignment horizontal="center" vertical="center" wrapText="1"/>
    </xf>
    <xf numFmtId="0" fontId="8" fillId="0" borderId="0" xfId="0" applyFont="1" applyAlignment="1" applyProtection="1">
      <alignment horizontal="left"/>
    </xf>
    <xf numFmtId="0" fontId="8" fillId="0" borderId="10" xfId="0" applyFont="1" applyFill="1" applyBorder="1" applyAlignment="1" applyProtection="1">
      <alignment horizontal="right" vertical="center"/>
    </xf>
    <xf numFmtId="44" fontId="16" fillId="15" borderId="9" xfId="14" applyFont="1" applyFill="1" applyBorder="1" applyAlignment="1" applyProtection="1">
      <alignment horizontal="center" vertical="center" wrapText="1"/>
    </xf>
    <xf numFmtId="0" fontId="22" fillId="0" borderId="0" xfId="0" applyFont="1" applyAlignment="1" applyProtection="1">
      <alignment horizontal="center" vertical="center"/>
    </xf>
    <xf numFmtId="0" fontId="9" fillId="0" borderId="0" xfId="0" applyFont="1" applyAlignment="1" applyProtection="1">
      <alignment horizontal="right"/>
    </xf>
    <xf numFmtId="0" fontId="16" fillId="0" borderId="11"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0" xfId="0" applyFont="1" applyBorder="1" applyAlignment="1" applyProtection="1">
      <alignment horizontal="right"/>
    </xf>
    <xf numFmtId="44" fontId="16" fillId="3" borderId="9" xfId="14" applyFont="1" applyFill="1" applyBorder="1" applyAlignment="1" applyProtection="1">
      <alignment horizontal="center" vertical="center" wrapText="1"/>
    </xf>
    <xf numFmtId="2" fontId="8" fillId="0" borderId="9" xfId="14" applyNumberFormat="1" applyFont="1" applyFill="1" applyBorder="1" applyAlignment="1" applyProtection="1">
      <alignment horizontal="center" vertical="center" wrapText="1"/>
    </xf>
    <xf numFmtId="44" fontId="16" fillId="0" borderId="9" xfId="14" applyFont="1" applyBorder="1" applyAlignment="1">
      <alignment horizontal="center" vertical="center" wrapText="1"/>
    </xf>
    <xf numFmtId="2" fontId="34" fillId="21" borderId="26" xfId="14" applyNumberFormat="1" applyFont="1" applyFill="1" applyBorder="1" applyAlignment="1">
      <alignment horizontal="center" vertical="center" wrapText="1"/>
    </xf>
    <xf numFmtId="2" fontId="34" fillId="21" borderId="14" xfId="14" applyNumberFormat="1" applyFont="1" applyFill="1" applyBorder="1" applyAlignment="1">
      <alignment horizontal="center" vertical="center" wrapText="1"/>
    </xf>
    <xf numFmtId="44" fontId="8" fillId="9" borderId="10" xfId="14" applyFont="1" applyFill="1" applyBorder="1" applyAlignment="1">
      <alignment horizontal="center"/>
    </xf>
    <xf numFmtId="44" fontId="8" fillId="9" borderId="17" xfId="14" applyFont="1" applyFill="1" applyBorder="1" applyAlignment="1">
      <alignment horizontal="center"/>
    </xf>
    <xf numFmtId="44" fontId="8" fillId="9" borderId="18" xfId="14" applyFont="1" applyFill="1" applyBorder="1" applyAlignment="1">
      <alignment horizontal="center"/>
    </xf>
    <xf numFmtId="0" fontId="37"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left" vertical="center"/>
    </xf>
    <xf numFmtId="0" fontId="16" fillId="0" borderId="19" xfId="0" applyFont="1" applyBorder="1" applyAlignment="1" applyProtection="1">
      <alignment horizontal="left" vertical="center"/>
      <protection locked="0"/>
    </xf>
    <xf numFmtId="0" fontId="16" fillId="0" borderId="23" xfId="0" applyFont="1" applyBorder="1" applyAlignment="1" applyProtection="1">
      <alignment horizontal="left" vertical="center"/>
      <protection locked="0"/>
    </xf>
    <xf numFmtId="0" fontId="16" fillId="0" borderId="20" xfId="0" applyFont="1" applyBorder="1" applyAlignment="1" applyProtection="1">
      <alignment horizontal="left" vertical="center"/>
      <protection locked="0"/>
    </xf>
    <xf numFmtId="0" fontId="16" fillId="0" borderId="0" xfId="0" applyFont="1" applyBorder="1" applyAlignment="1">
      <alignment horizontal="left" vertical="center"/>
    </xf>
    <xf numFmtId="0" fontId="23" fillId="11" borderId="0" xfId="0" applyFont="1" applyFill="1" applyBorder="1" applyAlignment="1">
      <alignment horizontal="center" vertical="center"/>
    </xf>
    <xf numFmtId="0" fontId="23" fillId="17" borderId="0" xfId="0" applyFont="1" applyFill="1" applyBorder="1" applyAlignment="1">
      <alignment horizontal="left" vertical="center"/>
    </xf>
    <xf numFmtId="0" fontId="16" fillId="19" borderId="0" xfId="0" applyFont="1" applyFill="1" applyBorder="1" applyAlignment="1">
      <alignment horizontal="left" vertical="center"/>
    </xf>
    <xf numFmtId="0" fontId="16" fillId="0" borderId="19" xfId="0" applyFont="1" applyBorder="1" applyAlignment="1">
      <alignment horizontal="left" vertical="center"/>
    </xf>
    <xf numFmtId="0" fontId="16" fillId="0" borderId="23"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44" fontId="16" fillId="0" borderId="14" xfId="14" applyFont="1" applyBorder="1" applyAlignment="1">
      <alignment horizontal="center" vertical="center" wrapText="1"/>
    </xf>
    <xf numFmtId="44" fontId="16" fillId="3" borderId="22" xfId="14" applyFont="1" applyFill="1" applyBorder="1" applyAlignment="1">
      <alignment horizontal="center" vertical="center" wrapText="1"/>
    </xf>
    <xf numFmtId="44" fontId="16" fillId="3" borderId="18" xfId="14" applyFont="1" applyFill="1" applyBorder="1" applyAlignment="1">
      <alignment horizontal="center" vertical="center" wrapText="1"/>
    </xf>
    <xf numFmtId="44" fontId="16" fillId="15" borderId="14" xfId="14" applyFont="1" applyFill="1" applyBorder="1" applyAlignment="1">
      <alignment horizontal="center" vertical="center" wrapText="1"/>
    </xf>
    <xf numFmtId="44" fontId="16" fillId="15" borderId="9" xfId="14" applyFont="1" applyFill="1" applyBorder="1" applyAlignment="1">
      <alignment horizontal="center" vertical="center" wrapText="1"/>
    </xf>
    <xf numFmtId="0" fontId="16" fillId="0" borderId="14" xfId="14" applyNumberFormat="1" applyFont="1" applyFill="1" applyBorder="1" applyAlignment="1">
      <alignment horizontal="center" vertical="center" wrapText="1"/>
    </xf>
    <xf numFmtId="0" fontId="16" fillId="0" borderId="9" xfId="14" applyNumberFormat="1" applyFont="1" applyFill="1" applyBorder="1" applyAlignment="1">
      <alignment horizontal="center" vertical="center" wrapText="1"/>
    </xf>
    <xf numFmtId="0" fontId="16" fillId="15" borderId="14" xfId="14" applyNumberFormat="1" applyFont="1" applyFill="1" applyBorder="1" applyAlignment="1">
      <alignment horizontal="center" vertical="center" wrapText="1"/>
    </xf>
    <xf numFmtId="0" fontId="16" fillId="15" borderId="9" xfId="14" applyNumberFormat="1" applyFont="1" applyFill="1" applyBorder="1" applyAlignment="1">
      <alignment horizontal="center" vertical="center" wrapText="1"/>
    </xf>
    <xf numFmtId="44" fontId="16" fillId="19" borderId="19" xfId="14" applyFont="1" applyFill="1" applyBorder="1" applyAlignment="1" applyProtection="1">
      <alignment horizontal="center" vertical="center"/>
    </xf>
    <xf numFmtId="44" fontId="16" fillId="19" borderId="20" xfId="14" applyFont="1" applyFill="1" applyBorder="1" applyAlignment="1" applyProtection="1">
      <alignment horizontal="center" vertical="center"/>
    </xf>
    <xf numFmtId="166" fontId="16" fillId="19" borderId="19" xfId="16" applyNumberFormat="1" applyFont="1" applyFill="1" applyBorder="1" applyAlignment="1" applyProtection="1">
      <alignment horizontal="center" vertical="center"/>
      <protection locked="0"/>
    </xf>
    <xf numFmtId="166" fontId="16" fillId="19" borderId="20" xfId="16" applyNumberFormat="1" applyFont="1" applyFill="1" applyBorder="1" applyAlignment="1" applyProtection="1">
      <alignment horizontal="center" vertical="center"/>
      <protection locked="0"/>
    </xf>
    <xf numFmtId="9" fontId="16" fillId="19" borderId="19" xfId="15" applyFont="1" applyFill="1" applyBorder="1" applyAlignment="1" applyProtection="1">
      <alignment horizontal="right" vertical="center" wrapText="1"/>
      <protection locked="0"/>
    </xf>
    <xf numFmtId="9" fontId="16" fillId="19" borderId="20" xfId="15" applyFont="1" applyFill="1" applyBorder="1" applyAlignment="1" applyProtection="1">
      <alignment horizontal="right" vertical="center" wrapText="1"/>
      <protection locked="0"/>
    </xf>
    <xf numFmtId="44" fontId="16" fillId="16" borderId="24" xfId="14" applyFont="1" applyFill="1" applyBorder="1" applyAlignment="1">
      <alignment horizontal="center" vertical="center"/>
    </xf>
    <xf numFmtId="44" fontId="16" fillId="16" borderId="0" xfId="14" applyFont="1" applyFill="1" applyBorder="1" applyAlignment="1">
      <alignment horizontal="center" vertical="center"/>
    </xf>
    <xf numFmtId="0" fontId="8" fillId="15" borderId="11" xfId="0" applyFont="1" applyFill="1" applyBorder="1" applyAlignment="1">
      <alignment horizontal="center" vertical="center" wrapText="1"/>
    </xf>
    <xf numFmtId="0" fontId="8" fillId="15" borderId="26" xfId="0" applyFont="1" applyFill="1" applyBorder="1" applyAlignment="1">
      <alignment horizontal="center" vertical="center" wrapText="1"/>
    </xf>
    <xf numFmtId="0" fontId="8" fillId="15" borderId="14" xfId="0" applyFont="1" applyFill="1" applyBorder="1" applyAlignment="1">
      <alignment horizontal="center" vertical="center" wrapText="1"/>
    </xf>
    <xf numFmtId="2" fontId="34" fillId="21" borderId="11" xfId="14" applyNumberFormat="1" applyFont="1" applyFill="1" applyBorder="1" applyAlignment="1">
      <alignment horizontal="center" vertical="center" wrapText="1"/>
    </xf>
    <xf numFmtId="2" fontId="16" fillId="0" borderId="9" xfId="14" applyNumberFormat="1" applyFont="1" applyBorder="1" applyAlignment="1">
      <alignment horizontal="center" vertical="center" wrapText="1"/>
    </xf>
    <xf numFmtId="0" fontId="30" fillId="10" borderId="0" xfId="0" applyFont="1" applyFill="1" applyAlignment="1">
      <alignment horizontal="left" vertical="center"/>
    </xf>
    <xf numFmtId="0" fontId="30" fillId="10" borderId="21" xfId="0" applyFont="1" applyFill="1" applyBorder="1" applyAlignment="1">
      <alignment horizontal="left" vertical="center"/>
    </xf>
    <xf numFmtId="44" fontId="16" fillId="3" borderId="11" xfId="14" applyFont="1" applyFill="1" applyBorder="1" applyAlignment="1">
      <alignment horizontal="center" vertical="center" wrapText="1"/>
    </xf>
    <xf numFmtId="44" fontId="16" fillId="3" borderId="14" xfId="14" applyFont="1" applyFill="1" applyBorder="1" applyAlignment="1">
      <alignment horizontal="center" vertical="center" wrapText="1"/>
    </xf>
    <xf numFmtId="44" fontId="16" fillId="15" borderId="11" xfId="14" applyFont="1" applyFill="1" applyBorder="1" applyAlignment="1">
      <alignment horizontal="center" vertical="center" wrapText="1"/>
    </xf>
    <xf numFmtId="44" fontId="16" fillId="0" borderId="11" xfId="14" applyFont="1" applyBorder="1" applyAlignment="1">
      <alignment horizontal="center" vertical="center" wrapText="1"/>
    </xf>
    <xf numFmtId="0" fontId="32" fillId="0" borderId="0" xfId="0" applyFont="1" applyFill="1" applyAlignment="1">
      <alignment horizontal="left" vertical="center"/>
    </xf>
    <xf numFmtId="0" fontId="32" fillId="0" borderId="21" xfId="0" applyFont="1" applyFill="1" applyBorder="1" applyAlignment="1">
      <alignment horizontal="left" vertical="center"/>
    </xf>
    <xf numFmtId="0" fontId="16"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4" xfId="0" applyFont="1" applyBorder="1" applyAlignment="1">
      <alignment horizontal="center" vertical="center"/>
    </xf>
    <xf numFmtId="44" fontId="8" fillId="15" borderId="9" xfId="14" applyFont="1" applyFill="1" applyBorder="1" applyAlignment="1" applyProtection="1">
      <alignment horizontal="center" vertical="center"/>
      <protection locked="0"/>
    </xf>
    <xf numFmtId="0" fontId="8" fillId="0" borderId="9" xfId="14" applyNumberFormat="1"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44" fontId="16" fillId="3" borderId="9" xfId="14" applyFont="1" applyFill="1" applyBorder="1" applyAlignment="1">
      <alignment horizontal="center" vertical="center" wrapText="1"/>
    </xf>
    <xf numFmtId="0" fontId="23" fillId="18" borderId="0" xfId="0" applyFont="1" applyFill="1" applyAlignment="1">
      <alignment horizontal="left" vertical="center" wrapText="1"/>
    </xf>
    <xf numFmtId="44" fontId="16" fillId="0" borderId="9" xfId="14" applyFont="1" applyBorder="1" applyAlignment="1">
      <alignment horizontal="center" vertical="center"/>
    </xf>
    <xf numFmtId="44" fontId="8" fillId="19" borderId="10" xfId="14" applyFont="1" applyFill="1" applyBorder="1" applyAlignment="1" applyProtection="1">
      <alignment horizontal="center" vertical="center"/>
      <protection locked="0"/>
    </xf>
    <xf numFmtId="44" fontId="8" fillId="19" borderId="18" xfId="14" applyFont="1" applyFill="1" applyBorder="1" applyAlignment="1" applyProtection="1">
      <alignment horizontal="center" vertical="center"/>
      <protection locked="0"/>
    </xf>
    <xf numFmtId="2" fontId="8" fillId="0" borderId="10" xfId="14" applyNumberFormat="1" applyFont="1" applyBorder="1" applyAlignment="1">
      <alignment horizontal="left" vertical="center" wrapText="1"/>
    </xf>
    <xf numFmtId="2" fontId="8" fillId="0" borderId="17" xfId="14" applyNumberFormat="1" applyFont="1" applyBorder="1" applyAlignment="1">
      <alignment horizontal="left" vertical="center" wrapText="1"/>
    </xf>
    <xf numFmtId="2" fontId="8" fillId="0" borderId="18" xfId="14" applyNumberFormat="1" applyFont="1" applyBorder="1" applyAlignment="1">
      <alignment horizontal="left" vertical="center" wrapText="1"/>
    </xf>
    <xf numFmtId="2" fontId="16" fillId="0" borderId="10" xfId="14" applyNumberFormat="1" applyFont="1" applyBorder="1" applyAlignment="1">
      <alignment horizontal="center" vertical="center" wrapText="1"/>
    </xf>
    <xf numFmtId="2" fontId="16" fillId="0" borderId="17" xfId="14" applyNumberFormat="1" applyFont="1" applyBorder="1" applyAlignment="1">
      <alignment horizontal="center" vertical="center" wrapText="1"/>
    </xf>
    <xf numFmtId="2" fontId="16" fillId="0" borderId="18" xfId="14" applyNumberFormat="1" applyFont="1" applyBorder="1" applyAlignment="1">
      <alignment horizontal="center" vertical="center" wrapText="1"/>
    </xf>
    <xf numFmtId="44" fontId="8" fillId="19" borderId="10" xfId="14" applyFont="1" applyFill="1" applyBorder="1" applyAlignment="1" applyProtection="1">
      <alignment horizontal="center" vertical="center" wrapText="1"/>
      <protection locked="0"/>
    </xf>
    <xf numFmtId="44" fontId="8" fillId="19" borderId="18" xfId="14" applyFont="1" applyFill="1" applyBorder="1" applyAlignment="1" applyProtection="1">
      <alignment horizontal="center" vertical="center" wrapText="1"/>
      <protection locked="0"/>
    </xf>
    <xf numFmtId="2" fontId="8" fillId="0" borderId="10" xfId="14" applyNumberFormat="1" applyFont="1" applyBorder="1" applyAlignment="1">
      <alignment horizontal="left" vertical="center"/>
    </xf>
    <xf numFmtId="2" fontId="8" fillId="0" borderId="17" xfId="14" applyNumberFormat="1" applyFont="1" applyBorder="1" applyAlignment="1">
      <alignment horizontal="left" vertical="center"/>
    </xf>
    <xf numFmtId="2" fontId="8" fillId="0" borderId="18" xfId="14" applyNumberFormat="1" applyFont="1" applyBorder="1" applyAlignment="1">
      <alignment horizontal="left" vertical="center"/>
    </xf>
    <xf numFmtId="44" fontId="8" fillId="19" borderId="11" xfId="14" applyFont="1" applyFill="1" applyBorder="1" applyAlignment="1" applyProtection="1">
      <alignment horizontal="center" vertical="center"/>
      <protection locked="0"/>
    </xf>
    <xf numFmtId="2" fontId="8" fillId="0" borderId="12" xfId="14" applyNumberFormat="1" applyFont="1" applyFill="1" applyBorder="1" applyAlignment="1">
      <alignment horizontal="left" vertical="center"/>
    </xf>
    <xf numFmtId="2" fontId="8" fillId="0" borderId="5" xfId="14" applyNumberFormat="1" applyFont="1" applyFill="1" applyBorder="1" applyAlignment="1">
      <alignment horizontal="left" vertical="center"/>
    </xf>
    <xf numFmtId="2" fontId="8" fillId="0" borderId="16" xfId="14" applyNumberFormat="1" applyFont="1" applyFill="1" applyBorder="1" applyAlignment="1">
      <alignment horizontal="left" vertical="center"/>
    </xf>
    <xf numFmtId="44" fontId="8" fillId="19" borderId="13" xfId="14" applyFont="1" applyFill="1" applyBorder="1" applyAlignment="1" applyProtection="1">
      <alignment horizontal="center" vertical="center"/>
      <protection locked="0"/>
    </xf>
    <xf numFmtId="44" fontId="8" fillId="19" borderId="22" xfId="14" applyFont="1" applyFill="1" applyBorder="1" applyAlignment="1" applyProtection="1">
      <alignment horizontal="center" vertical="center"/>
      <protection locked="0"/>
    </xf>
    <xf numFmtId="2" fontId="8" fillId="0" borderId="13" xfId="14" applyNumberFormat="1" applyFont="1" applyBorder="1" applyAlignment="1">
      <alignment horizontal="center" vertical="center"/>
    </xf>
    <xf numFmtId="2" fontId="8" fillId="0" borderId="15" xfId="14" applyNumberFormat="1" applyFont="1" applyBorder="1" applyAlignment="1">
      <alignment horizontal="center" vertical="center"/>
    </xf>
    <xf numFmtId="2" fontId="8" fillId="0" borderId="22" xfId="14" applyNumberFormat="1" applyFont="1" applyBorder="1" applyAlignment="1">
      <alignment horizontal="center" vertical="center"/>
    </xf>
    <xf numFmtId="2" fontId="8" fillId="0" borderId="10" xfId="14" applyNumberFormat="1" applyFont="1" applyBorder="1" applyAlignment="1">
      <alignment horizontal="center" vertical="center"/>
    </xf>
    <xf numFmtId="2" fontId="8" fillId="0" borderId="17" xfId="14" applyNumberFormat="1" applyFont="1" applyBorder="1" applyAlignment="1">
      <alignment horizontal="center" vertical="center"/>
    </xf>
    <xf numFmtId="2" fontId="8" fillId="0" borderId="18" xfId="14" applyNumberFormat="1" applyFont="1" applyBorder="1" applyAlignment="1">
      <alignment horizontal="center" vertical="center"/>
    </xf>
    <xf numFmtId="44" fontId="8" fillId="19" borderId="9" xfId="14" applyFont="1" applyFill="1" applyBorder="1" applyAlignment="1" applyProtection="1">
      <alignment horizontal="center" vertical="center"/>
      <protection locked="0"/>
    </xf>
    <xf numFmtId="44" fontId="8" fillId="19" borderId="9" xfId="14" applyFont="1" applyFill="1" applyBorder="1" applyAlignment="1" applyProtection="1">
      <alignment horizontal="center" vertical="center" wrapText="1"/>
      <protection locked="0"/>
    </xf>
    <xf numFmtId="2" fontId="8" fillId="0" borderId="10" xfId="14" applyNumberFormat="1" applyFont="1" applyBorder="1" applyAlignment="1" applyProtection="1">
      <alignment horizontal="left" vertical="center" wrapText="1"/>
      <protection locked="0"/>
    </xf>
    <xf numFmtId="2" fontId="8" fillId="0" borderId="17" xfId="14" applyNumberFormat="1" applyFont="1" applyBorder="1" applyAlignment="1" applyProtection="1">
      <alignment horizontal="left" vertical="center" wrapText="1"/>
      <protection locked="0"/>
    </xf>
    <xf numFmtId="2" fontId="8" fillId="0" borderId="18" xfId="14" applyNumberFormat="1" applyFont="1" applyBorder="1" applyAlignment="1" applyProtection="1">
      <alignment horizontal="left" vertical="center" wrapText="1"/>
      <protection locked="0"/>
    </xf>
    <xf numFmtId="0" fontId="8" fillId="15" borderId="11" xfId="0" applyFont="1" applyFill="1" applyBorder="1" applyAlignment="1">
      <alignment horizontal="left" vertical="center" wrapText="1"/>
    </xf>
    <xf numFmtId="0" fontId="8" fillId="15" borderId="14" xfId="0" applyFont="1" applyFill="1" applyBorder="1" applyAlignment="1">
      <alignment horizontal="left" vertical="center" wrapText="1"/>
    </xf>
    <xf numFmtId="0" fontId="8" fillId="0" borderId="10" xfId="14" applyNumberFormat="1" applyFont="1" applyBorder="1" applyAlignment="1">
      <alignment horizontal="left" vertical="center" wrapText="1"/>
    </xf>
    <xf numFmtId="0" fontId="8" fillId="0" borderId="17" xfId="14" applyNumberFormat="1" applyFont="1" applyBorder="1" applyAlignment="1">
      <alignment horizontal="left" vertical="center" wrapText="1"/>
    </xf>
    <xf numFmtId="0" fontId="8" fillId="0" borderId="18" xfId="14" applyNumberFormat="1" applyFont="1" applyBorder="1" applyAlignment="1">
      <alignment horizontal="left" vertical="center" wrapText="1"/>
    </xf>
    <xf numFmtId="2" fontId="8" fillId="0" borderId="10" xfId="14" applyNumberFormat="1" applyFont="1" applyBorder="1" applyAlignment="1" applyProtection="1">
      <alignment horizontal="center" vertical="center"/>
      <protection locked="0"/>
    </xf>
    <xf numFmtId="2" fontId="8" fillId="0" borderId="17" xfId="14" applyNumberFormat="1" applyFont="1" applyBorder="1" applyAlignment="1" applyProtection="1">
      <alignment horizontal="center" vertical="center"/>
      <protection locked="0"/>
    </xf>
    <xf numFmtId="2" fontId="8" fillId="0" borderId="18" xfId="14" applyNumberFormat="1" applyFont="1" applyBorder="1" applyAlignment="1" applyProtection="1">
      <alignment horizontal="center" vertical="center"/>
      <protection locked="0"/>
    </xf>
    <xf numFmtId="0" fontId="35" fillId="0" borderId="0" xfId="0" applyFont="1" applyBorder="1" applyAlignment="1" applyProtection="1">
      <alignment horizontal="right" vertical="center"/>
    </xf>
    <xf numFmtId="44" fontId="16" fillId="20" borderId="9" xfId="14" applyNumberFormat="1" applyFont="1" applyFill="1" applyBorder="1" applyAlignment="1">
      <alignment horizontal="center" vertical="center" wrapText="1"/>
    </xf>
    <xf numFmtId="0" fontId="8" fillId="0" borderId="9" xfId="0" applyFont="1" applyBorder="1" applyAlignment="1" applyProtection="1">
      <alignment horizontal="right" vertical="center"/>
      <protection locked="0"/>
    </xf>
    <xf numFmtId="0" fontId="35" fillId="0" borderId="0" xfId="14" applyNumberFormat="1" applyFont="1" applyBorder="1" applyAlignment="1" applyProtection="1">
      <alignment horizontal="center" vertical="center"/>
    </xf>
    <xf numFmtId="2" fontId="12" fillId="20" borderId="10" xfId="15" applyNumberFormat="1" applyFont="1" applyFill="1" applyBorder="1" applyAlignment="1">
      <alignment horizontal="right" vertical="center"/>
    </xf>
    <xf numFmtId="2" fontId="12" fillId="20" borderId="17" xfId="15" applyNumberFormat="1" applyFont="1" applyFill="1" applyBorder="1" applyAlignment="1">
      <alignment horizontal="right" vertical="center"/>
    </xf>
    <xf numFmtId="2" fontId="12" fillId="20" borderId="18" xfId="15" applyNumberFormat="1" applyFont="1" applyFill="1" applyBorder="1" applyAlignment="1">
      <alignment horizontal="right" vertical="center"/>
    </xf>
    <xf numFmtId="0" fontId="8" fillId="0" borderId="18" xfId="0" applyFont="1" applyFill="1" applyBorder="1" applyAlignment="1" applyProtection="1">
      <alignment horizontal="right" vertical="center"/>
      <protection locked="0"/>
    </xf>
    <xf numFmtId="0" fontId="8" fillId="0" borderId="9" xfId="0" applyFont="1" applyFill="1" applyBorder="1" applyAlignment="1" applyProtection="1">
      <alignment horizontal="right" vertical="center"/>
      <protection locked="0"/>
    </xf>
    <xf numFmtId="0" fontId="8" fillId="0" borderId="18" xfId="0" applyFont="1" applyBorder="1" applyAlignment="1" applyProtection="1">
      <alignment horizontal="right" vertical="center"/>
      <protection locked="0"/>
    </xf>
    <xf numFmtId="0" fontId="8" fillId="15" borderId="12"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8" fillId="15" borderId="24"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8" fillId="15" borderId="22" xfId="0" applyFont="1" applyFill="1" applyBorder="1" applyAlignment="1">
      <alignment horizontal="center" vertical="center" wrapText="1"/>
    </xf>
    <xf numFmtId="0" fontId="23" fillId="11" borderId="0" xfId="0" applyFont="1" applyFill="1" applyBorder="1" applyAlignment="1">
      <alignment horizontal="left" vertical="center"/>
    </xf>
    <xf numFmtId="0" fontId="12" fillId="8" borderId="24" xfId="0" applyFont="1" applyFill="1" applyBorder="1" applyAlignment="1">
      <alignment horizontal="center" vertical="center"/>
    </xf>
    <xf numFmtId="0" fontId="12" fillId="8" borderId="0" xfId="0" applyFont="1" applyFill="1" applyBorder="1" applyAlignment="1">
      <alignment horizontal="center" vertical="center"/>
    </xf>
    <xf numFmtId="0" fontId="16" fillId="0" borderId="6" xfId="0" applyFont="1" applyFill="1" applyBorder="1" applyAlignment="1">
      <alignment horizontal="left" vertical="center"/>
    </xf>
    <xf numFmtId="0" fontId="16" fillId="0" borderId="19" xfId="0" applyFont="1" applyBorder="1" applyAlignment="1" applyProtection="1">
      <alignment horizontal="left" vertical="center"/>
    </xf>
    <xf numFmtId="0" fontId="16" fillId="0" borderId="23" xfId="0" applyFont="1" applyBorder="1" applyAlignment="1" applyProtection="1">
      <alignment horizontal="left" vertical="center"/>
    </xf>
    <xf numFmtId="0" fontId="16" fillId="0" borderId="20" xfId="0" applyFont="1" applyBorder="1" applyAlignment="1" applyProtection="1">
      <alignment horizontal="left" vertical="center"/>
    </xf>
    <xf numFmtId="0" fontId="16" fillId="0" borderId="20" xfId="0" applyFont="1" applyBorder="1" applyAlignment="1">
      <alignment horizontal="left" vertical="center"/>
    </xf>
    <xf numFmtId="9" fontId="16" fillId="19" borderId="19" xfId="14" applyNumberFormat="1" applyFont="1" applyFill="1" applyBorder="1" applyAlignment="1" applyProtection="1">
      <alignment horizontal="right" vertical="center" wrapText="1"/>
      <protection locked="0"/>
    </xf>
    <xf numFmtId="9" fontId="16" fillId="19" borderId="20" xfId="14" applyNumberFormat="1" applyFont="1" applyFill="1" applyBorder="1" applyAlignment="1" applyProtection="1">
      <alignment horizontal="right" vertical="center" wrapText="1"/>
      <protection locked="0"/>
    </xf>
    <xf numFmtId="0" fontId="53" fillId="15" borderId="14" xfId="14" applyNumberFormat="1" applyFont="1" applyFill="1" applyBorder="1" applyAlignment="1">
      <alignment horizontal="center" vertical="center" wrapText="1"/>
    </xf>
    <xf numFmtId="0" fontId="53" fillId="15" borderId="9" xfId="14" applyNumberFormat="1" applyFont="1" applyFill="1" applyBorder="1" applyAlignment="1">
      <alignment horizontal="center" vertical="center" wrapText="1"/>
    </xf>
    <xf numFmtId="44" fontId="16" fillId="3" borderId="12" xfId="14" applyFont="1" applyFill="1" applyBorder="1" applyAlignment="1">
      <alignment horizontal="center" vertical="center" wrapText="1"/>
    </xf>
    <xf numFmtId="44" fontId="16" fillId="3" borderId="13" xfId="14" applyFont="1" applyFill="1" applyBorder="1" applyAlignment="1">
      <alignment horizontal="center" vertical="center" wrapText="1"/>
    </xf>
    <xf numFmtId="44" fontId="16" fillId="0" borderId="16" xfId="14" applyFont="1" applyBorder="1" applyAlignment="1">
      <alignment horizontal="center" vertical="center" wrapText="1"/>
    </xf>
    <xf numFmtId="44" fontId="16" fillId="0" borderId="22" xfId="14" applyFont="1" applyBorder="1" applyAlignment="1">
      <alignment horizontal="center" vertical="center" wrapText="1"/>
    </xf>
    <xf numFmtId="44" fontId="8" fillId="9" borderId="12" xfId="14" applyFont="1" applyFill="1" applyBorder="1" applyAlignment="1">
      <alignment horizontal="center"/>
    </xf>
    <xf numFmtId="44" fontId="8" fillId="9" borderId="5" xfId="14" applyFont="1" applyFill="1" applyBorder="1" applyAlignment="1">
      <alignment horizontal="center"/>
    </xf>
    <xf numFmtId="0" fontId="12" fillId="6" borderId="5" xfId="0" applyFont="1" applyFill="1" applyBorder="1" applyAlignment="1" applyProtection="1">
      <alignment horizontal="right" vertical="center"/>
      <protection locked="0"/>
    </xf>
    <xf numFmtId="0" fontId="23" fillId="20" borderId="0" xfId="0" applyFont="1" applyFill="1" applyAlignment="1">
      <alignment horizontal="left" vertical="center" wrapText="1"/>
    </xf>
    <xf numFmtId="44" fontId="16" fillId="16" borderId="10" xfId="14" applyFont="1" applyFill="1" applyBorder="1" applyAlignment="1">
      <alignment horizontal="center" vertical="center"/>
    </xf>
    <xf numFmtId="44" fontId="16" fillId="16" borderId="17" xfId="14" applyFont="1" applyFill="1" applyBorder="1" applyAlignment="1">
      <alignment horizontal="center" vertical="center"/>
    </xf>
    <xf numFmtId="44" fontId="16" fillId="16" borderId="5" xfId="14" applyFont="1" applyFill="1" applyBorder="1" applyAlignment="1">
      <alignment horizontal="center" vertical="center"/>
    </xf>
    <xf numFmtId="44" fontId="16" fillId="16" borderId="18" xfId="14" applyFont="1" applyFill="1" applyBorder="1" applyAlignment="1">
      <alignment horizontal="center" vertical="center"/>
    </xf>
    <xf numFmtId="0" fontId="16" fillId="27" borderId="19" xfId="0" applyFont="1" applyFill="1" applyBorder="1" applyAlignment="1" applyProtection="1">
      <alignment horizontal="left" vertical="center"/>
      <protection locked="0"/>
    </xf>
    <xf numFmtId="0" fontId="16" fillId="27" borderId="23" xfId="0" applyFont="1" applyFill="1" applyBorder="1" applyAlignment="1" applyProtection="1">
      <alignment horizontal="left" vertical="center"/>
      <protection locked="0"/>
    </xf>
    <xf numFmtId="0" fontId="16" fillId="27" borderId="20" xfId="0" applyFont="1" applyFill="1" applyBorder="1" applyAlignment="1" applyProtection="1">
      <alignment horizontal="left" vertical="center"/>
      <protection locked="0"/>
    </xf>
    <xf numFmtId="9" fontId="16" fillId="27" borderId="19" xfId="14" applyNumberFormat="1" applyFont="1" applyFill="1" applyBorder="1" applyAlignment="1" applyProtection="1">
      <alignment horizontal="right" vertical="center" wrapText="1"/>
      <protection locked="0"/>
    </xf>
    <xf numFmtId="9" fontId="16" fillId="27" borderId="20" xfId="14" applyNumberFormat="1" applyFont="1" applyFill="1" applyBorder="1" applyAlignment="1" applyProtection="1">
      <alignment horizontal="right" vertical="center" wrapText="1"/>
      <protection locked="0"/>
    </xf>
    <xf numFmtId="166" fontId="16" fillId="27" borderId="19" xfId="16" applyNumberFormat="1" applyFont="1" applyFill="1" applyBorder="1" applyAlignment="1" applyProtection="1">
      <alignment horizontal="center" vertical="center"/>
      <protection locked="0"/>
    </xf>
    <xf numFmtId="166" fontId="16" fillId="27" borderId="20" xfId="16" applyNumberFormat="1" applyFont="1" applyFill="1" applyBorder="1" applyAlignment="1" applyProtection="1">
      <alignment horizontal="center" vertical="center"/>
      <protection locked="0"/>
    </xf>
    <xf numFmtId="0" fontId="12" fillId="8" borderId="10" xfId="0" applyFont="1" applyFill="1" applyBorder="1" applyAlignment="1">
      <alignment horizontal="right" vertical="center"/>
    </xf>
    <xf numFmtId="0" fontId="12" fillId="8" borderId="17" xfId="0" applyFont="1" applyFill="1" applyBorder="1" applyAlignment="1">
      <alignment horizontal="right" vertical="center"/>
    </xf>
    <xf numFmtId="0" fontId="12" fillId="8" borderId="18" xfId="0" applyFont="1" applyFill="1" applyBorder="1" applyAlignment="1">
      <alignment horizontal="right" vertical="center"/>
    </xf>
    <xf numFmtId="44" fontId="8" fillId="27" borderId="10" xfId="14" applyFont="1" applyFill="1" applyBorder="1" applyAlignment="1" applyProtection="1">
      <alignment horizontal="center" vertical="center"/>
      <protection locked="0"/>
    </xf>
    <xf numFmtId="44" fontId="8" fillId="27" borderId="18" xfId="14" applyFont="1" applyFill="1" applyBorder="1" applyAlignment="1" applyProtection="1">
      <alignment horizontal="center" vertical="center"/>
      <protection locked="0"/>
    </xf>
    <xf numFmtId="44" fontId="8" fillId="27" borderId="10" xfId="14" applyFont="1" applyFill="1" applyBorder="1" applyAlignment="1" applyProtection="1">
      <alignment horizontal="center" vertical="center" wrapText="1"/>
      <protection locked="0"/>
    </xf>
    <xf numFmtId="44" fontId="8" fillId="27" borderId="18" xfId="14" applyFont="1" applyFill="1" applyBorder="1" applyAlignment="1" applyProtection="1">
      <alignment horizontal="center" vertical="center" wrapText="1"/>
      <protection locked="0"/>
    </xf>
    <xf numFmtId="44" fontId="8" fillId="27" borderId="11" xfId="14" applyFont="1" applyFill="1" applyBorder="1" applyAlignment="1" applyProtection="1">
      <alignment horizontal="center" vertical="center"/>
      <protection locked="0"/>
    </xf>
    <xf numFmtId="44" fontId="8" fillId="27" borderId="9" xfId="14" applyFont="1" applyFill="1" applyBorder="1" applyAlignment="1" applyProtection="1">
      <alignment horizontal="center" vertical="center"/>
      <protection locked="0"/>
    </xf>
    <xf numFmtId="0" fontId="8" fillId="27" borderId="9" xfId="14" applyNumberFormat="1" applyFont="1" applyFill="1" applyBorder="1" applyAlignment="1" applyProtection="1">
      <alignment horizontal="center" vertical="center"/>
      <protection locked="0"/>
    </xf>
    <xf numFmtId="0" fontId="8" fillId="27" borderId="9" xfId="0" applyFont="1" applyFill="1" applyBorder="1" applyAlignment="1" applyProtection="1">
      <alignment horizontal="center" vertical="center"/>
      <protection locked="0"/>
    </xf>
    <xf numFmtId="44" fontId="8" fillId="0" borderId="9" xfId="14" applyFont="1" applyFill="1" applyBorder="1" applyAlignment="1" applyProtection="1">
      <alignment horizontal="center" vertical="center"/>
      <protection locked="0"/>
    </xf>
    <xf numFmtId="44" fontId="8" fillId="27" borderId="13" xfId="14" applyFont="1" applyFill="1" applyBorder="1" applyAlignment="1" applyProtection="1">
      <alignment horizontal="center" vertical="center"/>
      <protection locked="0"/>
    </xf>
    <xf numFmtId="44" fontId="8" fillId="27" borderId="22" xfId="14" applyFont="1" applyFill="1" applyBorder="1" applyAlignment="1" applyProtection="1">
      <alignment horizontal="center" vertical="center"/>
      <protection locked="0"/>
    </xf>
    <xf numFmtId="44" fontId="8" fillId="27" borderId="9" xfId="14" applyFont="1" applyFill="1" applyBorder="1" applyAlignment="1" applyProtection="1">
      <alignment horizontal="center" vertical="center" wrapText="1"/>
      <protection locked="0"/>
    </xf>
    <xf numFmtId="2" fontId="8" fillId="27" borderId="17" xfId="14" applyNumberFormat="1" applyFont="1" applyFill="1" applyBorder="1" applyAlignment="1" applyProtection="1">
      <alignment horizontal="center" vertical="center"/>
      <protection locked="0"/>
    </xf>
    <xf numFmtId="2" fontId="8" fillId="27" borderId="18" xfId="14" applyNumberFormat="1" applyFont="1" applyFill="1" applyBorder="1" applyAlignment="1" applyProtection="1">
      <alignment horizontal="center" vertical="center"/>
      <protection locked="0"/>
    </xf>
  </cellXfs>
  <cellStyles count="17">
    <cellStyle name="Comma" xfId="16" builtinId="3"/>
    <cellStyle name="Comma 2" xfId="3"/>
    <cellStyle name="Comma 2 2" xfId="4"/>
    <cellStyle name="Comma 3" xfId="5"/>
    <cellStyle name="Comma 4" xfId="6"/>
    <cellStyle name="Comma0" xfId="7"/>
    <cellStyle name="Currency" xfId="14" builtinId="4"/>
    <cellStyle name="Currency0" xfId="8"/>
    <cellStyle name="Normal" xfId="0" builtinId="0"/>
    <cellStyle name="Normal 2" xfId="1"/>
    <cellStyle name="Normal 3" xfId="9"/>
    <cellStyle name="Normal 4" xfId="10"/>
    <cellStyle name="Normal 5" xfId="11"/>
    <cellStyle name="Percent" xfId="15" builtinId="5"/>
    <cellStyle name="Percent 2" xfId="2"/>
    <cellStyle name="Percent 3" xfId="12"/>
    <cellStyle name="Percent 4" xfId="13"/>
  </cellStyles>
  <dxfs count="5">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b/>
        <i val="0"/>
      </font>
      <fill>
        <patternFill>
          <bgColor rgb="FFFF0000"/>
        </patternFill>
      </fill>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BC69B"/>
      <color rgb="FFFFFF99"/>
      <color rgb="FF0000FF"/>
      <color rgb="FFFFFF66"/>
      <color rgb="FF66FFFF"/>
      <color rgb="FFFF3300"/>
      <color rgb="FFE55A43"/>
      <color rgb="FFFFFFCC"/>
      <color rgb="FF66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113607</xdr:colOff>
      <xdr:row>0</xdr:row>
      <xdr:rowOff>0</xdr:rowOff>
    </xdr:from>
    <xdr:to>
      <xdr:col>2</xdr:col>
      <xdr:colOff>380307</xdr:colOff>
      <xdr:row>1</xdr:row>
      <xdr:rowOff>304651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607" y="120015"/>
          <a:ext cx="2178627" cy="645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40821</xdr:colOff>
      <xdr:row>0</xdr:row>
      <xdr:rowOff>38100</xdr:rowOff>
    </xdr:from>
    <xdr:to>
      <xdr:col>2</xdr:col>
      <xdr:colOff>922522</xdr:colOff>
      <xdr:row>3</xdr:row>
      <xdr:rowOff>161925</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21" y="38100"/>
          <a:ext cx="3205241"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1803400</xdr:colOff>
      <xdr:row>106</xdr:row>
      <xdr:rowOff>114300</xdr:rowOff>
    </xdr:from>
    <xdr:to>
      <xdr:col>1</xdr:col>
      <xdr:colOff>2146300</xdr:colOff>
      <xdr:row>106</xdr:row>
      <xdr:rowOff>114300</xdr:rowOff>
    </xdr:to>
    <xdr:cxnSp macro="">
      <xdr:nvCxnSpPr>
        <xdr:cNvPr id="2" name="Straight Arrow Connector 1"/>
        <xdr:cNvCxnSpPr/>
      </xdr:nvCxnSpPr>
      <xdr:spPr>
        <a:xfrm>
          <a:off x="4298950" y="30060900"/>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3" name="Straight Arrow Connector 2"/>
        <xdr:cNvCxnSpPr/>
      </xdr:nvCxnSpPr>
      <xdr:spPr>
        <a:xfrm>
          <a:off x="4298950" y="30689550"/>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4" name="Straight Arrow Connector 3"/>
        <xdr:cNvCxnSpPr/>
      </xdr:nvCxnSpPr>
      <xdr:spPr>
        <a:xfrm>
          <a:off x="4324350" y="3117532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317500</xdr:colOff>
      <xdr:row>105</xdr:row>
      <xdr:rowOff>165100</xdr:rowOff>
    </xdr:from>
    <xdr:to>
      <xdr:col>9</xdr:col>
      <xdr:colOff>0</xdr:colOff>
      <xdr:row>105</xdr:row>
      <xdr:rowOff>165100</xdr:rowOff>
    </xdr:to>
    <xdr:cxnSp macro="">
      <xdr:nvCxnSpPr>
        <xdr:cNvPr id="5" name="Straight Arrow Connector 4"/>
        <xdr:cNvCxnSpPr/>
      </xdr:nvCxnSpPr>
      <xdr:spPr>
        <a:xfrm>
          <a:off x="10109200" y="29797375"/>
          <a:ext cx="3368675"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356505</xdr:colOff>
      <xdr:row>107</xdr:row>
      <xdr:rowOff>254000</xdr:rowOff>
    </xdr:from>
    <xdr:to>
      <xdr:col>8</xdr:col>
      <xdr:colOff>1423305</xdr:colOff>
      <xdr:row>107</xdr:row>
      <xdr:rowOff>254000</xdr:rowOff>
    </xdr:to>
    <xdr:cxnSp macro="">
      <xdr:nvCxnSpPr>
        <xdr:cNvPr id="6" name="Straight Arrow Connector 5"/>
        <xdr:cNvCxnSpPr/>
      </xdr:nvCxnSpPr>
      <xdr:spPr>
        <a:xfrm>
          <a:off x="10058398" y="25372786"/>
          <a:ext cx="3761014"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355598</xdr:colOff>
      <xdr:row>109</xdr:row>
      <xdr:rowOff>179614</xdr:rowOff>
    </xdr:from>
    <xdr:to>
      <xdr:col>8</xdr:col>
      <xdr:colOff>1422398</xdr:colOff>
      <xdr:row>109</xdr:row>
      <xdr:rowOff>179614</xdr:rowOff>
    </xdr:to>
    <xdr:cxnSp macro="">
      <xdr:nvCxnSpPr>
        <xdr:cNvPr id="7" name="Straight Arrow Connector 6"/>
        <xdr:cNvCxnSpPr/>
      </xdr:nvCxnSpPr>
      <xdr:spPr>
        <a:xfrm>
          <a:off x="10057491" y="25897114"/>
          <a:ext cx="3761014"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14</xdr:col>
      <xdr:colOff>557893</xdr:colOff>
      <xdr:row>0</xdr:row>
      <xdr:rowOff>136072</xdr:rowOff>
    </xdr:from>
    <xdr:to>
      <xdr:col>16</xdr:col>
      <xdr:colOff>1259420</xdr:colOff>
      <xdr:row>3</xdr:row>
      <xdr:rowOff>102054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13929" y="136072"/>
          <a:ext cx="3205241" cy="904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503464</xdr:colOff>
      <xdr:row>1</xdr:row>
      <xdr:rowOff>1</xdr:rowOff>
    </xdr:from>
    <xdr:to>
      <xdr:col>17</xdr:col>
      <xdr:colOff>1204991</xdr:colOff>
      <xdr:row>3</xdr:row>
      <xdr:rowOff>170090</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59500" y="204108"/>
          <a:ext cx="3205241" cy="904875"/>
        </a:xfrm>
        <a:prstGeom prst="rect">
          <a:avLst/>
        </a:prstGeom>
      </xdr:spPr>
    </xdr:pic>
    <xdr:clientData/>
  </xdr:twoCellAnchor>
  <xdr:twoCellAnchor>
    <xdr:from>
      <xdr:col>1</xdr:col>
      <xdr:colOff>1803400</xdr:colOff>
      <xdr:row>106</xdr:row>
      <xdr:rowOff>114300</xdr:rowOff>
    </xdr:from>
    <xdr:to>
      <xdr:col>1</xdr:col>
      <xdr:colOff>2146300</xdr:colOff>
      <xdr:row>106</xdr:row>
      <xdr:rowOff>114300</xdr:rowOff>
    </xdr:to>
    <xdr:cxnSp macro="">
      <xdr:nvCxnSpPr>
        <xdr:cNvPr id="9" name="Straight Arrow Connector 8"/>
        <xdr:cNvCxnSpPr/>
      </xdr:nvCxnSpPr>
      <xdr:spPr>
        <a:xfrm>
          <a:off x="4288905" y="24886227"/>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10" name="Straight Arrow Connector 9"/>
        <xdr:cNvCxnSpPr/>
      </xdr:nvCxnSpPr>
      <xdr:spPr>
        <a:xfrm>
          <a:off x="4288905" y="25725813"/>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11" name="Straight Arrow Connector 10"/>
        <xdr:cNvCxnSpPr/>
      </xdr:nvCxnSpPr>
      <xdr:spPr>
        <a:xfrm>
          <a:off x="4314305" y="26673464"/>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317500</xdr:colOff>
      <xdr:row>105</xdr:row>
      <xdr:rowOff>243337</xdr:rowOff>
    </xdr:from>
    <xdr:to>
      <xdr:col>9</xdr:col>
      <xdr:colOff>0</xdr:colOff>
      <xdr:row>105</xdr:row>
      <xdr:rowOff>243337</xdr:rowOff>
    </xdr:to>
    <xdr:cxnSp macro="">
      <xdr:nvCxnSpPr>
        <xdr:cNvPr id="12" name="Straight Arrow Connector 11"/>
        <xdr:cNvCxnSpPr/>
      </xdr:nvCxnSpPr>
      <xdr:spPr>
        <a:xfrm>
          <a:off x="9725552" y="25122841"/>
          <a:ext cx="3271642"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356505</xdr:colOff>
      <xdr:row>107</xdr:row>
      <xdr:rowOff>205101</xdr:rowOff>
    </xdr:from>
    <xdr:to>
      <xdr:col>9</xdr:col>
      <xdr:colOff>5251</xdr:colOff>
      <xdr:row>107</xdr:row>
      <xdr:rowOff>205101</xdr:rowOff>
    </xdr:to>
    <xdr:cxnSp macro="">
      <xdr:nvCxnSpPr>
        <xdr:cNvPr id="13" name="Straight Arrow Connector 12"/>
        <xdr:cNvCxnSpPr/>
      </xdr:nvCxnSpPr>
      <xdr:spPr>
        <a:xfrm>
          <a:off x="9764557" y="25906097"/>
          <a:ext cx="3237888"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355598</xdr:colOff>
      <xdr:row>109</xdr:row>
      <xdr:rowOff>189393</xdr:rowOff>
    </xdr:from>
    <xdr:to>
      <xdr:col>9</xdr:col>
      <xdr:colOff>4344</xdr:colOff>
      <xdr:row>109</xdr:row>
      <xdr:rowOff>189393</xdr:rowOff>
    </xdr:to>
    <xdr:cxnSp macro="">
      <xdr:nvCxnSpPr>
        <xdr:cNvPr id="14" name="Straight Arrow Connector 13"/>
        <xdr:cNvCxnSpPr/>
      </xdr:nvCxnSpPr>
      <xdr:spPr>
        <a:xfrm>
          <a:off x="9763650" y="26858578"/>
          <a:ext cx="3237888"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106</xdr:row>
      <xdr:rowOff>114300</xdr:rowOff>
    </xdr:from>
    <xdr:to>
      <xdr:col>1</xdr:col>
      <xdr:colOff>2146300</xdr:colOff>
      <xdr:row>106</xdr:row>
      <xdr:rowOff>114300</xdr:rowOff>
    </xdr:to>
    <xdr:cxnSp macro="">
      <xdr:nvCxnSpPr>
        <xdr:cNvPr id="15" name="Straight Arrow Connector 14"/>
        <xdr:cNvCxnSpPr/>
      </xdr:nvCxnSpPr>
      <xdr:spPr>
        <a:xfrm>
          <a:off x="4288905" y="24886227"/>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16" name="Straight Arrow Connector 15"/>
        <xdr:cNvCxnSpPr/>
      </xdr:nvCxnSpPr>
      <xdr:spPr>
        <a:xfrm>
          <a:off x="4288905" y="25725813"/>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17" name="Straight Arrow Connector 16"/>
        <xdr:cNvCxnSpPr/>
      </xdr:nvCxnSpPr>
      <xdr:spPr>
        <a:xfrm>
          <a:off x="4314305" y="26673464"/>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22" name="Straight Arrow Connector 21"/>
        <xdr:cNvCxnSpPr/>
      </xdr:nvCxnSpPr>
      <xdr:spPr>
        <a:xfrm>
          <a:off x="4288905" y="25725813"/>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23" name="Straight Arrow Connector 22"/>
        <xdr:cNvCxnSpPr/>
      </xdr:nvCxnSpPr>
      <xdr:spPr>
        <a:xfrm>
          <a:off x="4314305" y="26673464"/>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34" name="Straight Arrow Connector 33"/>
        <xdr:cNvCxnSpPr/>
      </xdr:nvCxnSpPr>
      <xdr:spPr>
        <a:xfrm>
          <a:off x="4288905" y="2606663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35" name="Straight Arrow Connector 34"/>
        <xdr:cNvCxnSpPr/>
      </xdr:nvCxnSpPr>
      <xdr:spPr>
        <a:xfrm>
          <a:off x="4314305" y="2701428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476250</xdr:colOff>
      <xdr:row>1</xdr:row>
      <xdr:rowOff>13607</xdr:rowOff>
    </xdr:from>
    <xdr:to>
      <xdr:col>17</xdr:col>
      <xdr:colOff>1177776</xdr:colOff>
      <xdr:row>3</xdr:row>
      <xdr:rowOff>183696</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32286" y="217714"/>
          <a:ext cx="3205241" cy="904875"/>
        </a:xfrm>
        <a:prstGeom prst="rect">
          <a:avLst/>
        </a:prstGeom>
      </xdr:spPr>
    </xdr:pic>
    <xdr:clientData/>
  </xdr:twoCellAnchor>
  <xdr:twoCellAnchor>
    <xdr:from>
      <xdr:col>1</xdr:col>
      <xdr:colOff>1803400</xdr:colOff>
      <xdr:row>106</xdr:row>
      <xdr:rowOff>114300</xdr:rowOff>
    </xdr:from>
    <xdr:to>
      <xdr:col>1</xdr:col>
      <xdr:colOff>2146300</xdr:colOff>
      <xdr:row>106</xdr:row>
      <xdr:rowOff>114300</xdr:rowOff>
    </xdr:to>
    <xdr:cxnSp macro="">
      <xdr:nvCxnSpPr>
        <xdr:cNvPr id="9" name="Straight Arrow Connector 8"/>
        <xdr:cNvCxnSpPr/>
      </xdr:nvCxnSpPr>
      <xdr:spPr>
        <a:xfrm>
          <a:off x="4288905" y="24886227"/>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10" name="Straight Arrow Connector 9"/>
        <xdr:cNvCxnSpPr/>
      </xdr:nvCxnSpPr>
      <xdr:spPr>
        <a:xfrm>
          <a:off x="4288905" y="25725813"/>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11" name="Straight Arrow Connector 10"/>
        <xdr:cNvCxnSpPr/>
      </xdr:nvCxnSpPr>
      <xdr:spPr>
        <a:xfrm>
          <a:off x="4314305" y="26673464"/>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317500</xdr:colOff>
      <xdr:row>105</xdr:row>
      <xdr:rowOff>165100</xdr:rowOff>
    </xdr:from>
    <xdr:to>
      <xdr:col>9</xdr:col>
      <xdr:colOff>0</xdr:colOff>
      <xdr:row>105</xdr:row>
      <xdr:rowOff>165100</xdr:rowOff>
    </xdr:to>
    <xdr:cxnSp macro="">
      <xdr:nvCxnSpPr>
        <xdr:cNvPr id="12" name="Straight Arrow Connector 11"/>
        <xdr:cNvCxnSpPr/>
      </xdr:nvCxnSpPr>
      <xdr:spPr>
        <a:xfrm>
          <a:off x="9710882" y="24529704"/>
          <a:ext cx="3265285"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356505</xdr:colOff>
      <xdr:row>107</xdr:row>
      <xdr:rowOff>214882</xdr:rowOff>
    </xdr:from>
    <xdr:to>
      <xdr:col>9</xdr:col>
      <xdr:colOff>5251</xdr:colOff>
      <xdr:row>107</xdr:row>
      <xdr:rowOff>214882</xdr:rowOff>
    </xdr:to>
    <xdr:cxnSp macro="">
      <xdr:nvCxnSpPr>
        <xdr:cNvPr id="13" name="Straight Arrow Connector 12"/>
        <xdr:cNvCxnSpPr/>
      </xdr:nvCxnSpPr>
      <xdr:spPr>
        <a:xfrm>
          <a:off x="9764557" y="25915878"/>
          <a:ext cx="3237888"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345818</xdr:colOff>
      <xdr:row>109</xdr:row>
      <xdr:rowOff>218733</xdr:rowOff>
    </xdr:from>
    <xdr:to>
      <xdr:col>8</xdr:col>
      <xdr:colOff>1412618</xdr:colOff>
      <xdr:row>109</xdr:row>
      <xdr:rowOff>218733</xdr:rowOff>
    </xdr:to>
    <xdr:cxnSp macro="">
      <xdr:nvCxnSpPr>
        <xdr:cNvPr id="14" name="Straight Arrow Connector 13"/>
        <xdr:cNvCxnSpPr/>
      </xdr:nvCxnSpPr>
      <xdr:spPr>
        <a:xfrm>
          <a:off x="9753870" y="26887918"/>
          <a:ext cx="3237888"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106</xdr:row>
      <xdr:rowOff>114300</xdr:rowOff>
    </xdr:from>
    <xdr:to>
      <xdr:col>1</xdr:col>
      <xdr:colOff>2146300</xdr:colOff>
      <xdr:row>106</xdr:row>
      <xdr:rowOff>114300</xdr:rowOff>
    </xdr:to>
    <xdr:cxnSp macro="">
      <xdr:nvCxnSpPr>
        <xdr:cNvPr id="21" name="Straight Arrow Connector 20"/>
        <xdr:cNvCxnSpPr/>
      </xdr:nvCxnSpPr>
      <xdr:spPr>
        <a:xfrm>
          <a:off x="4288905" y="25227049"/>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22" name="Straight Arrow Connector 21"/>
        <xdr:cNvCxnSpPr/>
      </xdr:nvCxnSpPr>
      <xdr:spPr>
        <a:xfrm>
          <a:off x="4288905" y="2606663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23" name="Straight Arrow Connector 22"/>
        <xdr:cNvCxnSpPr/>
      </xdr:nvCxnSpPr>
      <xdr:spPr>
        <a:xfrm>
          <a:off x="4314305" y="2701428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106</xdr:row>
      <xdr:rowOff>114300</xdr:rowOff>
    </xdr:from>
    <xdr:to>
      <xdr:col>1</xdr:col>
      <xdr:colOff>2146300</xdr:colOff>
      <xdr:row>106</xdr:row>
      <xdr:rowOff>114300</xdr:rowOff>
    </xdr:to>
    <xdr:cxnSp macro="">
      <xdr:nvCxnSpPr>
        <xdr:cNvPr id="18" name="Straight Arrow Connector 17"/>
        <xdr:cNvCxnSpPr/>
      </xdr:nvCxnSpPr>
      <xdr:spPr>
        <a:xfrm>
          <a:off x="4298950" y="2532697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19" name="Straight Arrow Connector 18"/>
        <xdr:cNvCxnSpPr/>
      </xdr:nvCxnSpPr>
      <xdr:spPr>
        <a:xfrm>
          <a:off x="4298950" y="2532697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110</xdr:row>
      <xdr:rowOff>114300</xdr:rowOff>
    </xdr:from>
    <xdr:to>
      <xdr:col>1</xdr:col>
      <xdr:colOff>2146300</xdr:colOff>
      <xdr:row>110</xdr:row>
      <xdr:rowOff>114300</xdr:rowOff>
    </xdr:to>
    <xdr:cxnSp macro="">
      <xdr:nvCxnSpPr>
        <xdr:cNvPr id="20" name="Straight Arrow Connector 19"/>
        <xdr:cNvCxnSpPr/>
      </xdr:nvCxnSpPr>
      <xdr:spPr>
        <a:xfrm>
          <a:off x="4298950" y="2532697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530679</xdr:colOff>
      <xdr:row>1</xdr:row>
      <xdr:rowOff>0</xdr:rowOff>
    </xdr:from>
    <xdr:to>
      <xdr:col>17</xdr:col>
      <xdr:colOff>1232206</xdr:colOff>
      <xdr:row>3</xdr:row>
      <xdr:rowOff>170089</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86715" y="204107"/>
          <a:ext cx="3205241" cy="904875"/>
        </a:xfrm>
        <a:prstGeom prst="rect">
          <a:avLst/>
        </a:prstGeom>
      </xdr:spPr>
    </xdr:pic>
    <xdr:clientData/>
  </xdr:twoCellAnchor>
  <xdr:twoCellAnchor>
    <xdr:from>
      <xdr:col>1</xdr:col>
      <xdr:colOff>1803400</xdr:colOff>
      <xdr:row>106</xdr:row>
      <xdr:rowOff>114300</xdr:rowOff>
    </xdr:from>
    <xdr:to>
      <xdr:col>1</xdr:col>
      <xdr:colOff>2146300</xdr:colOff>
      <xdr:row>106</xdr:row>
      <xdr:rowOff>114300</xdr:rowOff>
    </xdr:to>
    <xdr:cxnSp macro="">
      <xdr:nvCxnSpPr>
        <xdr:cNvPr id="9" name="Straight Arrow Connector 8"/>
        <xdr:cNvCxnSpPr/>
      </xdr:nvCxnSpPr>
      <xdr:spPr>
        <a:xfrm>
          <a:off x="4288905" y="24886227"/>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10" name="Straight Arrow Connector 9"/>
        <xdr:cNvCxnSpPr/>
      </xdr:nvCxnSpPr>
      <xdr:spPr>
        <a:xfrm>
          <a:off x="4288905" y="25725813"/>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11" name="Straight Arrow Connector 10"/>
        <xdr:cNvCxnSpPr/>
      </xdr:nvCxnSpPr>
      <xdr:spPr>
        <a:xfrm>
          <a:off x="4314305" y="26673464"/>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297941</xdr:colOff>
      <xdr:row>105</xdr:row>
      <xdr:rowOff>243338</xdr:rowOff>
    </xdr:from>
    <xdr:to>
      <xdr:col>8</xdr:col>
      <xdr:colOff>1398495</xdr:colOff>
      <xdr:row>105</xdr:row>
      <xdr:rowOff>243338</xdr:rowOff>
    </xdr:to>
    <xdr:cxnSp macro="">
      <xdr:nvCxnSpPr>
        <xdr:cNvPr id="12" name="Straight Arrow Connector 11"/>
        <xdr:cNvCxnSpPr/>
      </xdr:nvCxnSpPr>
      <xdr:spPr>
        <a:xfrm>
          <a:off x="9705993" y="25122842"/>
          <a:ext cx="3271642"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336946</xdr:colOff>
      <xdr:row>107</xdr:row>
      <xdr:rowOff>156203</xdr:rowOff>
    </xdr:from>
    <xdr:to>
      <xdr:col>8</xdr:col>
      <xdr:colOff>1403746</xdr:colOff>
      <xdr:row>107</xdr:row>
      <xdr:rowOff>156203</xdr:rowOff>
    </xdr:to>
    <xdr:cxnSp macro="">
      <xdr:nvCxnSpPr>
        <xdr:cNvPr id="13" name="Straight Arrow Connector 12"/>
        <xdr:cNvCxnSpPr/>
      </xdr:nvCxnSpPr>
      <xdr:spPr>
        <a:xfrm>
          <a:off x="9744998" y="25857199"/>
          <a:ext cx="3237888"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355598</xdr:colOff>
      <xdr:row>109</xdr:row>
      <xdr:rowOff>228512</xdr:rowOff>
    </xdr:from>
    <xdr:to>
      <xdr:col>9</xdr:col>
      <xdr:colOff>4344</xdr:colOff>
      <xdr:row>109</xdr:row>
      <xdr:rowOff>228512</xdr:rowOff>
    </xdr:to>
    <xdr:cxnSp macro="">
      <xdr:nvCxnSpPr>
        <xdr:cNvPr id="14" name="Straight Arrow Connector 13"/>
        <xdr:cNvCxnSpPr/>
      </xdr:nvCxnSpPr>
      <xdr:spPr>
        <a:xfrm>
          <a:off x="9763650" y="26897697"/>
          <a:ext cx="3237888"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106</xdr:row>
      <xdr:rowOff>114300</xdr:rowOff>
    </xdr:from>
    <xdr:to>
      <xdr:col>1</xdr:col>
      <xdr:colOff>2146300</xdr:colOff>
      <xdr:row>106</xdr:row>
      <xdr:rowOff>114300</xdr:rowOff>
    </xdr:to>
    <xdr:cxnSp macro="">
      <xdr:nvCxnSpPr>
        <xdr:cNvPr id="21" name="Straight Arrow Connector 20"/>
        <xdr:cNvCxnSpPr/>
      </xdr:nvCxnSpPr>
      <xdr:spPr>
        <a:xfrm>
          <a:off x="4288905" y="25227049"/>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22" name="Straight Arrow Connector 21"/>
        <xdr:cNvCxnSpPr/>
      </xdr:nvCxnSpPr>
      <xdr:spPr>
        <a:xfrm>
          <a:off x="4288905" y="2606663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408214</xdr:colOff>
      <xdr:row>0</xdr:row>
      <xdr:rowOff>190500</xdr:rowOff>
    </xdr:from>
    <xdr:to>
      <xdr:col>17</xdr:col>
      <xdr:colOff>1109741</xdr:colOff>
      <xdr:row>3</xdr:row>
      <xdr:rowOff>156482</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64250" y="190500"/>
          <a:ext cx="3205241" cy="904875"/>
        </a:xfrm>
        <a:prstGeom prst="rect">
          <a:avLst/>
        </a:prstGeom>
      </xdr:spPr>
    </xdr:pic>
    <xdr:clientData/>
  </xdr:twoCellAnchor>
  <xdr:twoCellAnchor>
    <xdr:from>
      <xdr:col>1</xdr:col>
      <xdr:colOff>1803400</xdr:colOff>
      <xdr:row>106</xdr:row>
      <xdr:rowOff>114300</xdr:rowOff>
    </xdr:from>
    <xdr:to>
      <xdr:col>1</xdr:col>
      <xdr:colOff>2146300</xdr:colOff>
      <xdr:row>106</xdr:row>
      <xdr:rowOff>114300</xdr:rowOff>
    </xdr:to>
    <xdr:cxnSp macro="">
      <xdr:nvCxnSpPr>
        <xdr:cNvPr id="9" name="Straight Arrow Connector 8"/>
        <xdr:cNvCxnSpPr/>
      </xdr:nvCxnSpPr>
      <xdr:spPr>
        <a:xfrm>
          <a:off x="4288905" y="24886227"/>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10" name="Straight Arrow Connector 9"/>
        <xdr:cNvCxnSpPr/>
      </xdr:nvCxnSpPr>
      <xdr:spPr>
        <a:xfrm>
          <a:off x="4288905" y="25725813"/>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11" name="Straight Arrow Connector 10"/>
        <xdr:cNvCxnSpPr/>
      </xdr:nvCxnSpPr>
      <xdr:spPr>
        <a:xfrm>
          <a:off x="4314305" y="26673464"/>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307720</xdr:colOff>
      <xdr:row>105</xdr:row>
      <xdr:rowOff>233558</xdr:rowOff>
    </xdr:from>
    <xdr:to>
      <xdr:col>8</xdr:col>
      <xdr:colOff>1408274</xdr:colOff>
      <xdr:row>105</xdr:row>
      <xdr:rowOff>233558</xdr:rowOff>
    </xdr:to>
    <xdr:cxnSp macro="">
      <xdr:nvCxnSpPr>
        <xdr:cNvPr id="12" name="Straight Arrow Connector 11"/>
        <xdr:cNvCxnSpPr/>
      </xdr:nvCxnSpPr>
      <xdr:spPr>
        <a:xfrm>
          <a:off x="9715772" y="25113062"/>
          <a:ext cx="3271642"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346726</xdr:colOff>
      <xdr:row>107</xdr:row>
      <xdr:rowOff>214882</xdr:rowOff>
    </xdr:from>
    <xdr:to>
      <xdr:col>8</xdr:col>
      <xdr:colOff>1413526</xdr:colOff>
      <xdr:row>107</xdr:row>
      <xdr:rowOff>214882</xdr:rowOff>
    </xdr:to>
    <xdr:cxnSp macro="">
      <xdr:nvCxnSpPr>
        <xdr:cNvPr id="13" name="Straight Arrow Connector 12"/>
        <xdr:cNvCxnSpPr/>
      </xdr:nvCxnSpPr>
      <xdr:spPr>
        <a:xfrm>
          <a:off x="9754778" y="25915878"/>
          <a:ext cx="3237888"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355598</xdr:colOff>
      <xdr:row>109</xdr:row>
      <xdr:rowOff>228513</xdr:rowOff>
    </xdr:from>
    <xdr:to>
      <xdr:col>9</xdr:col>
      <xdr:colOff>4344</xdr:colOff>
      <xdr:row>109</xdr:row>
      <xdr:rowOff>228513</xdr:rowOff>
    </xdr:to>
    <xdr:cxnSp macro="">
      <xdr:nvCxnSpPr>
        <xdr:cNvPr id="14" name="Straight Arrow Connector 13"/>
        <xdr:cNvCxnSpPr/>
      </xdr:nvCxnSpPr>
      <xdr:spPr>
        <a:xfrm>
          <a:off x="9763650" y="26897698"/>
          <a:ext cx="3237888"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22" name="Straight Arrow Connector 21"/>
        <xdr:cNvCxnSpPr/>
      </xdr:nvCxnSpPr>
      <xdr:spPr>
        <a:xfrm>
          <a:off x="4288905" y="2606663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23" name="Straight Arrow Connector 22"/>
        <xdr:cNvCxnSpPr/>
      </xdr:nvCxnSpPr>
      <xdr:spPr>
        <a:xfrm>
          <a:off x="4314305" y="2701428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19" name="Straight Arrow Connector 18"/>
        <xdr:cNvCxnSpPr/>
      </xdr:nvCxnSpPr>
      <xdr:spPr>
        <a:xfrm>
          <a:off x="4298950" y="2532697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110</xdr:row>
      <xdr:rowOff>114300</xdr:rowOff>
    </xdr:from>
    <xdr:to>
      <xdr:col>1</xdr:col>
      <xdr:colOff>2146300</xdr:colOff>
      <xdr:row>110</xdr:row>
      <xdr:rowOff>114300</xdr:rowOff>
    </xdr:to>
    <xdr:cxnSp macro="">
      <xdr:nvCxnSpPr>
        <xdr:cNvPr id="20" name="Straight Arrow Connector 19"/>
        <xdr:cNvCxnSpPr/>
      </xdr:nvCxnSpPr>
      <xdr:spPr>
        <a:xfrm>
          <a:off x="4298950" y="2532697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1803400</xdr:colOff>
      <xdr:row>106</xdr:row>
      <xdr:rowOff>114300</xdr:rowOff>
    </xdr:from>
    <xdr:to>
      <xdr:col>1</xdr:col>
      <xdr:colOff>2146300</xdr:colOff>
      <xdr:row>106</xdr:row>
      <xdr:rowOff>114300</xdr:rowOff>
    </xdr:to>
    <xdr:cxnSp macro="">
      <xdr:nvCxnSpPr>
        <xdr:cNvPr id="2" name="Straight Arrow Connector 1"/>
        <xdr:cNvCxnSpPr/>
      </xdr:nvCxnSpPr>
      <xdr:spPr>
        <a:xfrm>
          <a:off x="4298950" y="2532697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108</xdr:row>
      <xdr:rowOff>114300</xdr:rowOff>
    </xdr:from>
    <xdr:to>
      <xdr:col>1</xdr:col>
      <xdr:colOff>2146300</xdr:colOff>
      <xdr:row>108</xdr:row>
      <xdr:rowOff>114300</xdr:rowOff>
    </xdr:to>
    <xdr:cxnSp macro="">
      <xdr:nvCxnSpPr>
        <xdr:cNvPr id="3" name="Straight Arrow Connector 2"/>
        <xdr:cNvCxnSpPr/>
      </xdr:nvCxnSpPr>
      <xdr:spPr>
        <a:xfrm>
          <a:off x="4298950" y="26165175"/>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110</xdr:row>
      <xdr:rowOff>114300</xdr:rowOff>
    </xdr:from>
    <xdr:to>
      <xdr:col>1</xdr:col>
      <xdr:colOff>2171700</xdr:colOff>
      <xdr:row>110</xdr:row>
      <xdr:rowOff>114300</xdr:rowOff>
    </xdr:to>
    <xdr:cxnSp macro="">
      <xdr:nvCxnSpPr>
        <xdr:cNvPr id="4" name="Straight Arrow Connector 3"/>
        <xdr:cNvCxnSpPr/>
      </xdr:nvCxnSpPr>
      <xdr:spPr>
        <a:xfrm>
          <a:off x="4324350" y="27108150"/>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317500</xdr:colOff>
      <xdr:row>105</xdr:row>
      <xdr:rowOff>165100</xdr:rowOff>
    </xdr:from>
    <xdr:to>
      <xdr:col>9</xdr:col>
      <xdr:colOff>0</xdr:colOff>
      <xdr:row>105</xdr:row>
      <xdr:rowOff>165100</xdr:rowOff>
    </xdr:to>
    <xdr:cxnSp macro="">
      <xdr:nvCxnSpPr>
        <xdr:cNvPr id="5" name="Straight Arrow Connector 4"/>
        <xdr:cNvCxnSpPr/>
      </xdr:nvCxnSpPr>
      <xdr:spPr>
        <a:xfrm>
          <a:off x="9747250" y="24968200"/>
          <a:ext cx="328295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356505</xdr:colOff>
      <xdr:row>107</xdr:row>
      <xdr:rowOff>254000</xdr:rowOff>
    </xdr:from>
    <xdr:to>
      <xdr:col>8</xdr:col>
      <xdr:colOff>1423305</xdr:colOff>
      <xdr:row>107</xdr:row>
      <xdr:rowOff>254000</xdr:rowOff>
    </xdr:to>
    <xdr:cxnSp macro="">
      <xdr:nvCxnSpPr>
        <xdr:cNvPr id="6" name="Straight Arrow Connector 5"/>
        <xdr:cNvCxnSpPr/>
      </xdr:nvCxnSpPr>
      <xdr:spPr>
        <a:xfrm>
          <a:off x="9786255" y="25876250"/>
          <a:ext cx="32385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355598</xdr:colOff>
      <xdr:row>109</xdr:row>
      <xdr:rowOff>179614</xdr:rowOff>
    </xdr:from>
    <xdr:to>
      <xdr:col>8</xdr:col>
      <xdr:colOff>1422398</xdr:colOff>
      <xdr:row>109</xdr:row>
      <xdr:rowOff>179614</xdr:rowOff>
    </xdr:to>
    <xdr:cxnSp macro="">
      <xdr:nvCxnSpPr>
        <xdr:cNvPr id="7" name="Straight Arrow Connector 6"/>
        <xdr:cNvCxnSpPr/>
      </xdr:nvCxnSpPr>
      <xdr:spPr>
        <a:xfrm>
          <a:off x="9785348" y="26763889"/>
          <a:ext cx="32385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14</xdr:col>
      <xdr:colOff>557893</xdr:colOff>
      <xdr:row>0</xdr:row>
      <xdr:rowOff>136072</xdr:rowOff>
    </xdr:from>
    <xdr:to>
      <xdr:col>16</xdr:col>
      <xdr:colOff>1259420</xdr:colOff>
      <xdr:row>3</xdr:row>
      <xdr:rowOff>102054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5443" y="136072"/>
          <a:ext cx="3197077" cy="8899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2"/>
  <sheetViews>
    <sheetView showGridLines="0" zoomScaleNormal="100" zoomScaleSheetLayoutView="85" workbookViewId="0">
      <selection activeCell="V10" sqref="V10"/>
    </sheetView>
  </sheetViews>
  <sheetFormatPr defaultRowHeight="12.75" x14ac:dyDescent="0.2"/>
  <cols>
    <col min="1" max="1" width="9.140625" style="277"/>
    <col min="2" max="2" width="9.140625" style="249"/>
    <col min="3" max="3" width="9.140625" style="250"/>
    <col min="9" max="9" width="10.85546875" customWidth="1"/>
    <col min="10" max="10" width="6" customWidth="1"/>
    <col min="12" max="12" width="5.5703125" customWidth="1"/>
    <col min="14" max="14" width="6.5703125" customWidth="1"/>
    <col min="16" max="16" width="5" customWidth="1"/>
    <col min="17" max="17" width="15.5703125" customWidth="1"/>
  </cols>
  <sheetData>
    <row r="1" spans="1:17" x14ac:dyDescent="0.2">
      <c r="A1" s="380" t="s">
        <v>237</v>
      </c>
      <c r="B1" s="380"/>
      <c r="C1" s="380"/>
      <c r="D1" s="380"/>
      <c r="E1" s="380"/>
      <c r="F1" s="380"/>
      <c r="G1" s="380"/>
      <c r="H1" s="380"/>
      <c r="I1" s="380"/>
      <c r="J1" s="380"/>
      <c r="K1" s="380"/>
      <c r="L1" s="380"/>
      <c r="M1" s="380"/>
      <c r="N1" s="380"/>
      <c r="O1" s="380"/>
      <c r="P1" s="380"/>
      <c r="Q1" s="380"/>
    </row>
    <row r="2" spans="1:17" x14ac:dyDescent="0.2">
      <c r="A2" s="380"/>
      <c r="B2" s="380"/>
      <c r="C2" s="380"/>
      <c r="D2" s="380"/>
      <c r="E2" s="380"/>
      <c r="F2" s="380"/>
      <c r="G2" s="380"/>
      <c r="H2" s="380"/>
      <c r="I2" s="380"/>
      <c r="J2" s="380"/>
      <c r="K2" s="380"/>
      <c r="L2" s="380"/>
      <c r="M2" s="380"/>
      <c r="N2" s="380"/>
      <c r="O2" s="380"/>
      <c r="P2" s="380"/>
      <c r="Q2" s="380"/>
    </row>
    <row r="3" spans="1:17" ht="33.75" customHeight="1" x14ac:dyDescent="0.2">
      <c r="A3" s="380"/>
      <c r="B3" s="380"/>
      <c r="C3" s="380"/>
      <c r="D3" s="380"/>
      <c r="E3" s="380"/>
      <c r="F3" s="380"/>
      <c r="G3" s="380"/>
      <c r="H3" s="380"/>
      <c r="I3" s="380"/>
      <c r="J3" s="380"/>
      <c r="K3" s="380"/>
      <c r="L3" s="380"/>
      <c r="M3" s="380"/>
      <c r="N3" s="380"/>
      <c r="O3" s="380"/>
      <c r="P3" s="380"/>
      <c r="Q3" s="380"/>
    </row>
    <row r="4" spans="1:17" ht="31.5" customHeight="1" x14ac:dyDescent="0.2">
      <c r="A4" s="385" t="s">
        <v>300</v>
      </c>
      <c r="B4" s="385"/>
      <c r="C4" s="385"/>
      <c r="D4" s="385"/>
      <c r="E4" s="385"/>
      <c r="F4" s="385"/>
      <c r="G4" s="385"/>
      <c r="H4" s="385"/>
      <c r="I4" s="385"/>
      <c r="J4" s="385"/>
      <c r="K4" s="385"/>
      <c r="L4" s="385"/>
      <c r="M4" s="385"/>
      <c r="N4" s="385"/>
      <c r="O4" s="385"/>
      <c r="P4" s="385"/>
      <c r="Q4" s="385"/>
    </row>
    <row r="5" spans="1:17" ht="39" customHeight="1" x14ac:dyDescent="0.2">
      <c r="A5" s="386" t="s">
        <v>301</v>
      </c>
      <c r="B5" s="386"/>
      <c r="C5" s="386"/>
      <c r="D5" s="386"/>
      <c r="E5" s="386"/>
      <c r="F5" s="386"/>
      <c r="G5" s="386"/>
      <c r="H5" s="386"/>
      <c r="I5" s="386"/>
      <c r="J5" s="386"/>
      <c r="K5" s="386"/>
      <c r="L5" s="386"/>
      <c r="M5" s="386"/>
      <c r="N5" s="386"/>
      <c r="O5" s="386"/>
      <c r="P5" s="386"/>
      <c r="Q5" s="386"/>
    </row>
    <row r="7" spans="1:17" s="287" customFormat="1" ht="32.25" customHeight="1" x14ac:dyDescent="0.25">
      <c r="A7" s="395" t="s">
        <v>258</v>
      </c>
      <c r="B7" s="395"/>
      <c r="C7" s="395"/>
      <c r="D7" s="395"/>
      <c r="E7" s="395"/>
      <c r="F7" s="395"/>
      <c r="G7" s="395"/>
      <c r="H7" s="395"/>
      <c r="I7" s="395"/>
      <c r="J7" s="395"/>
      <c r="K7" s="395"/>
      <c r="L7" s="395"/>
      <c r="M7" s="395"/>
    </row>
    <row r="8" spans="1:17" s="291" customFormat="1" ht="35.25" customHeight="1" x14ac:dyDescent="0.2">
      <c r="A8" s="289"/>
      <c r="B8" s="290">
        <v>1</v>
      </c>
      <c r="C8" s="402" t="s">
        <v>259</v>
      </c>
      <c r="D8" s="402"/>
      <c r="E8" s="402"/>
      <c r="F8" s="402"/>
      <c r="G8" s="402"/>
      <c r="H8" s="402"/>
      <c r="I8" s="402"/>
      <c r="J8" s="402"/>
      <c r="K8" s="402"/>
      <c r="L8" s="402"/>
      <c r="M8" s="402"/>
      <c r="N8" s="402"/>
      <c r="O8" s="402"/>
      <c r="P8" s="402"/>
      <c r="Q8" s="402"/>
    </row>
    <row r="9" spans="1:17" s="291" customFormat="1" ht="35.25" customHeight="1" x14ac:dyDescent="0.2">
      <c r="A9" s="289"/>
      <c r="B9" s="290">
        <v>2</v>
      </c>
      <c r="C9" s="402" t="s">
        <v>260</v>
      </c>
      <c r="D9" s="402"/>
      <c r="E9" s="402"/>
      <c r="F9" s="402"/>
      <c r="G9" s="402"/>
      <c r="H9" s="402"/>
      <c r="I9" s="402"/>
      <c r="J9" s="402"/>
      <c r="K9" s="402"/>
      <c r="L9" s="402"/>
      <c r="M9" s="402"/>
      <c r="N9" s="402"/>
      <c r="O9" s="402"/>
      <c r="P9" s="402"/>
      <c r="Q9" s="402"/>
    </row>
    <row r="10" spans="1:17" s="291" customFormat="1" ht="35.25" customHeight="1" x14ac:dyDescent="0.2">
      <c r="A10" s="289"/>
      <c r="B10" s="290">
        <v>3</v>
      </c>
      <c r="C10" s="402" t="s">
        <v>261</v>
      </c>
      <c r="D10" s="402"/>
      <c r="E10" s="402"/>
      <c r="F10" s="402"/>
      <c r="G10" s="402"/>
      <c r="H10" s="402"/>
      <c r="I10" s="402"/>
      <c r="J10" s="402"/>
      <c r="K10" s="402"/>
      <c r="L10" s="402"/>
      <c r="M10" s="402"/>
      <c r="N10" s="402"/>
      <c r="O10" s="402"/>
      <c r="P10" s="402"/>
      <c r="Q10" s="402"/>
    </row>
    <row r="11" spans="1:17" x14ac:dyDescent="0.2">
      <c r="B11" s="248"/>
    </row>
    <row r="12" spans="1:17" x14ac:dyDescent="0.2">
      <c r="B12" s="248"/>
    </row>
    <row r="13" spans="1:17" ht="23.25" customHeight="1" x14ac:dyDescent="0.2">
      <c r="A13" s="395" t="s">
        <v>199</v>
      </c>
      <c r="B13" s="395"/>
      <c r="C13" s="395"/>
      <c r="D13" s="395"/>
      <c r="E13" s="395"/>
      <c r="F13" s="395"/>
      <c r="G13" s="395"/>
      <c r="H13" s="395"/>
      <c r="I13" s="395"/>
      <c r="J13" s="395"/>
      <c r="K13" s="395"/>
      <c r="L13" s="395"/>
      <c r="M13" s="395"/>
    </row>
    <row r="14" spans="1:17" x14ac:dyDescent="0.2">
      <c r="A14" s="395"/>
      <c r="B14" s="395"/>
      <c r="C14" s="395"/>
      <c r="D14" s="395"/>
      <c r="E14" s="395"/>
      <c r="F14" s="395"/>
      <c r="G14" s="395"/>
      <c r="H14" s="395"/>
      <c r="I14" s="395"/>
      <c r="J14" s="395"/>
      <c r="K14" s="395"/>
      <c r="L14" s="395"/>
      <c r="M14" s="395"/>
    </row>
    <row r="15" spans="1:17" s="291" customFormat="1" ht="35.25" customHeight="1" x14ac:dyDescent="0.2">
      <c r="A15" s="289"/>
      <c r="B15" s="290">
        <v>1</v>
      </c>
      <c r="C15" s="403" t="s">
        <v>200</v>
      </c>
      <c r="D15" s="403"/>
      <c r="E15" s="403"/>
      <c r="F15" s="403"/>
      <c r="G15" s="403"/>
      <c r="H15" s="403"/>
      <c r="I15" s="403"/>
      <c r="J15" s="403"/>
      <c r="K15" s="403"/>
      <c r="L15" s="403"/>
      <c r="M15" s="403"/>
      <c r="N15" s="403"/>
      <c r="O15" s="403"/>
      <c r="P15" s="403"/>
      <c r="Q15" s="403"/>
    </row>
    <row r="16" spans="1:17" s="291" customFormat="1" ht="35.25" customHeight="1" x14ac:dyDescent="0.2">
      <c r="A16" s="289"/>
      <c r="B16" s="290">
        <v>2</v>
      </c>
      <c r="C16" s="402" t="s">
        <v>218</v>
      </c>
      <c r="D16" s="402"/>
      <c r="E16" s="402"/>
      <c r="F16" s="402"/>
      <c r="G16" s="402"/>
      <c r="H16" s="402"/>
      <c r="I16" s="402"/>
      <c r="J16" s="402"/>
      <c r="K16" s="402"/>
      <c r="L16" s="402"/>
      <c r="M16" s="402"/>
      <c r="N16" s="402"/>
      <c r="O16" s="402"/>
      <c r="P16" s="402"/>
      <c r="Q16" s="402"/>
    </row>
    <row r="17" spans="1:17" s="291" customFormat="1" ht="35.25" customHeight="1" x14ac:dyDescent="0.2">
      <c r="A17" s="289"/>
      <c r="B17" s="290">
        <v>3</v>
      </c>
      <c r="C17" s="402" t="s">
        <v>219</v>
      </c>
      <c r="D17" s="402"/>
      <c r="E17" s="402"/>
      <c r="F17" s="402"/>
      <c r="G17" s="402"/>
      <c r="H17" s="402"/>
      <c r="I17" s="402"/>
      <c r="J17" s="402"/>
      <c r="K17" s="402"/>
      <c r="L17" s="402"/>
      <c r="M17" s="402"/>
      <c r="N17" s="402"/>
      <c r="O17" s="402"/>
      <c r="P17" s="402"/>
      <c r="Q17" s="402"/>
    </row>
    <row r="18" spans="1:17" s="291" customFormat="1" ht="35.25" customHeight="1" x14ac:dyDescent="0.2">
      <c r="A18" s="289"/>
      <c r="B18" s="296"/>
      <c r="C18" s="297"/>
      <c r="D18" s="297"/>
      <c r="E18" s="297"/>
      <c r="F18" s="297"/>
      <c r="G18" s="297"/>
      <c r="H18" s="297"/>
      <c r="I18" s="297"/>
      <c r="J18" s="297"/>
      <c r="K18" s="297"/>
      <c r="L18" s="297"/>
      <c r="M18" s="297"/>
      <c r="N18" s="297"/>
      <c r="O18" s="297"/>
      <c r="P18" s="297"/>
      <c r="Q18" s="297"/>
    </row>
    <row r="19" spans="1:17" ht="13.5" thickBot="1" x14ac:dyDescent="0.25"/>
    <row r="20" spans="1:17" ht="39.950000000000003" customHeight="1" thickBot="1" x14ac:dyDescent="0.25">
      <c r="A20" s="381" t="s">
        <v>243</v>
      </c>
      <c r="B20" s="382"/>
      <c r="C20" s="382"/>
      <c r="D20" s="382"/>
      <c r="E20" s="382"/>
      <c r="F20" s="383"/>
    </row>
    <row r="21" spans="1:17" s="292" customFormat="1" ht="35.25" customHeight="1" thickBot="1" x14ac:dyDescent="0.25">
      <c r="A21" s="384" t="s">
        <v>239</v>
      </c>
      <c r="B21" s="384"/>
      <c r="C21" s="384"/>
      <c r="D21" s="384"/>
      <c r="E21" s="384"/>
      <c r="F21" s="384"/>
      <c r="G21" s="384"/>
      <c r="H21" s="384"/>
      <c r="I21" s="384"/>
      <c r="J21" s="384"/>
      <c r="K21" s="384"/>
      <c r="L21" s="384"/>
      <c r="M21" s="384"/>
      <c r="N21" s="384"/>
      <c r="O21" s="384"/>
      <c r="P21" s="384"/>
      <c r="Q21" s="384"/>
    </row>
    <row r="22" spans="1:17" ht="39.950000000000003" customHeight="1" thickBot="1" x14ac:dyDescent="0.25">
      <c r="A22" s="381" t="s">
        <v>244</v>
      </c>
      <c r="B22" s="382"/>
      <c r="C22" s="382"/>
      <c r="D22" s="382"/>
      <c r="E22" s="382"/>
      <c r="F22" s="383"/>
    </row>
    <row r="23" spans="1:17" s="292" customFormat="1" ht="35.25" customHeight="1" x14ac:dyDescent="0.2">
      <c r="A23" s="384" t="s">
        <v>246</v>
      </c>
      <c r="B23" s="384"/>
      <c r="C23" s="384"/>
      <c r="D23" s="384"/>
      <c r="E23" s="384"/>
      <c r="F23" s="384"/>
      <c r="G23" s="384"/>
      <c r="H23" s="384"/>
      <c r="I23" s="384"/>
      <c r="J23" s="384"/>
      <c r="K23" s="384"/>
      <c r="L23" s="384"/>
      <c r="M23" s="384"/>
      <c r="N23" s="384"/>
      <c r="O23" s="384"/>
      <c r="P23" s="384"/>
      <c r="Q23" s="384"/>
    </row>
    <row r="24" spans="1:17" s="292" customFormat="1" ht="41.25" customHeight="1" x14ac:dyDescent="0.2">
      <c r="A24" s="404" t="s">
        <v>293</v>
      </c>
      <c r="B24" s="404"/>
      <c r="C24" s="404"/>
      <c r="D24" s="404"/>
      <c r="E24" s="404"/>
      <c r="F24" s="404"/>
      <c r="G24" s="404"/>
      <c r="H24" s="404"/>
      <c r="I24" s="404"/>
      <c r="J24" s="404"/>
      <c r="K24" s="404"/>
      <c r="L24" s="404"/>
      <c r="M24" s="404"/>
      <c r="N24" s="404"/>
      <c r="O24" s="404"/>
      <c r="P24" s="404"/>
      <c r="Q24" s="404"/>
    </row>
    <row r="25" spans="1:17" ht="13.5" thickBot="1" x14ac:dyDescent="0.25"/>
    <row r="26" spans="1:17" ht="39.950000000000003" customHeight="1" thickBot="1" x14ac:dyDescent="0.25">
      <c r="A26" s="381" t="s">
        <v>238</v>
      </c>
      <c r="B26" s="382"/>
      <c r="C26" s="382"/>
      <c r="D26" s="382"/>
      <c r="E26" s="382"/>
      <c r="F26" s="383"/>
    </row>
    <row r="28" spans="1:17" s="288" customFormat="1" ht="35.25" customHeight="1" x14ac:dyDescent="0.2">
      <c r="A28" s="399" t="s">
        <v>217</v>
      </c>
      <c r="B28" s="400"/>
      <c r="C28" s="400"/>
      <c r="D28" s="400"/>
      <c r="E28" s="400"/>
      <c r="F28" s="400"/>
      <c r="G28" s="400"/>
      <c r="H28" s="400"/>
      <c r="I28" s="400"/>
      <c r="J28" s="400"/>
      <c r="K28" s="400"/>
      <c r="L28" s="400"/>
      <c r="M28" s="400"/>
      <c r="N28" s="400"/>
      <c r="O28" s="400"/>
      <c r="P28" s="400"/>
      <c r="Q28" s="401"/>
    </row>
    <row r="29" spans="1:17" s="292" customFormat="1" ht="33" customHeight="1" x14ac:dyDescent="0.2">
      <c r="A29" s="293">
        <v>1</v>
      </c>
      <c r="B29" s="388" t="s">
        <v>240</v>
      </c>
      <c r="C29" s="388"/>
      <c r="D29" s="388"/>
      <c r="E29" s="388"/>
      <c r="F29" s="388"/>
      <c r="G29" s="388"/>
      <c r="H29" s="388"/>
      <c r="I29" s="388"/>
      <c r="J29" s="388"/>
      <c r="K29" s="388"/>
      <c r="L29" s="388"/>
      <c r="M29" s="388"/>
      <c r="N29" s="388"/>
      <c r="O29" s="388"/>
      <c r="P29" s="388"/>
      <c r="Q29" s="388"/>
    </row>
    <row r="30" spans="1:17" s="292" customFormat="1" ht="33" customHeight="1" x14ac:dyDescent="0.2">
      <c r="A30" s="294">
        <f>A29+1</f>
        <v>2</v>
      </c>
      <c r="B30" s="387" t="s">
        <v>216</v>
      </c>
      <c r="C30" s="387"/>
      <c r="D30" s="387"/>
      <c r="E30" s="387"/>
      <c r="F30" s="387"/>
      <c r="G30" s="387"/>
      <c r="H30" s="387"/>
      <c r="I30" s="387"/>
      <c r="J30" s="387"/>
      <c r="K30" s="387"/>
      <c r="L30" s="387"/>
      <c r="M30" s="387"/>
      <c r="N30" s="387"/>
      <c r="O30" s="387"/>
      <c r="P30" s="387"/>
      <c r="Q30" s="387"/>
    </row>
    <row r="31" spans="1:17" s="292" customFormat="1" ht="33" customHeight="1" x14ac:dyDescent="0.2">
      <c r="A31" s="293">
        <f t="shared" ref="A31:A37" si="0">A30+1</f>
        <v>3</v>
      </c>
      <c r="B31" s="390" t="s">
        <v>233</v>
      </c>
      <c r="C31" s="391"/>
      <c r="D31" s="391"/>
      <c r="E31" s="391"/>
      <c r="F31" s="391"/>
      <c r="G31" s="391"/>
      <c r="H31" s="391"/>
      <c r="I31" s="391"/>
      <c r="J31" s="391"/>
      <c r="K31" s="391"/>
      <c r="L31" s="391"/>
      <c r="M31" s="391"/>
      <c r="N31" s="391"/>
      <c r="O31" s="391"/>
      <c r="P31" s="391"/>
      <c r="Q31" s="392"/>
    </row>
    <row r="32" spans="1:17" s="292" customFormat="1" ht="33" customHeight="1" x14ac:dyDescent="0.2">
      <c r="A32" s="294">
        <f t="shared" si="0"/>
        <v>4</v>
      </c>
      <c r="B32" s="396" t="s">
        <v>234</v>
      </c>
      <c r="C32" s="397"/>
      <c r="D32" s="397"/>
      <c r="E32" s="397"/>
      <c r="F32" s="397"/>
      <c r="G32" s="397"/>
      <c r="H32" s="397"/>
      <c r="I32" s="397"/>
      <c r="J32" s="397"/>
      <c r="K32" s="397"/>
      <c r="L32" s="397"/>
      <c r="M32" s="397"/>
      <c r="N32" s="397"/>
      <c r="O32" s="397"/>
      <c r="P32" s="397"/>
      <c r="Q32" s="398"/>
    </row>
    <row r="33" spans="1:17" s="292" customFormat="1" ht="47.25" customHeight="1" x14ac:dyDescent="0.2">
      <c r="A33" s="293">
        <f t="shared" si="0"/>
        <v>5</v>
      </c>
      <c r="B33" s="389" t="s">
        <v>294</v>
      </c>
      <c r="C33" s="389"/>
      <c r="D33" s="389"/>
      <c r="E33" s="389"/>
      <c r="F33" s="389"/>
      <c r="G33" s="389"/>
      <c r="H33" s="389"/>
      <c r="I33" s="389"/>
      <c r="J33" s="389"/>
      <c r="K33" s="389"/>
      <c r="L33" s="389"/>
      <c r="M33" s="389"/>
      <c r="N33" s="389"/>
      <c r="O33" s="389"/>
      <c r="P33" s="389"/>
      <c r="Q33" s="389"/>
    </row>
    <row r="34" spans="1:17" s="292" customFormat="1" ht="33" customHeight="1" x14ac:dyDescent="0.2">
      <c r="A34" s="294">
        <f t="shared" si="0"/>
        <v>6</v>
      </c>
      <c r="B34" s="387" t="s">
        <v>295</v>
      </c>
      <c r="C34" s="387"/>
      <c r="D34" s="387"/>
      <c r="E34" s="387"/>
      <c r="F34" s="387"/>
      <c r="G34" s="387"/>
      <c r="H34" s="387"/>
      <c r="I34" s="387"/>
      <c r="J34" s="387"/>
      <c r="K34" s="387"/>
      <c r="L34" s="387"/>
      <c r="M34" s="387"/>
      <c r="N34" s="387"/>
      <c r="O34" s="387"/>
      <c r="P34" s="387"/>
      <c r="Q34" s="387"/>
    </row>
    <row r="35" spans="1:17" s="292" customFormat="1" ht="33" customHeight="1" x14ac:dyDescent="0.2">
      <c r="A35" s="293">
        <f t="shared" si="0"/>
        <v>7</v>
      </c>
      <c r="B35" s="389" t="s">
        <v>296</v>
      </c>
      <c r="C35" s="389"/>
      <c r="D35" s="389"/>
      <c r="E35" s="389"/>
      <c r="F35" s="389"/>
      <c r="G35" s="389"/>
      <c r="H35" s="389"/>
      <c r="I35" s="389"/>
      <c r="J35" s="389"/>
      <c r="K35" s="389"/>
      <c r="L35" s="389"/>
      <c r="M35" s="389"/>
      <c r="N35" s="389"/>
      <c r="O35" s="389"/>
      <c r="P35" s="389"/>
      <c r="Q35" s="389"/>
    </row>
    <row r="36" spans="1:17" s="292" customFormat="1" ht="93.75" customHeight="1" x14ac:dyDescent="0.2">
      <c r="A36" s="294">
        <f t="shared" si="0"/>
        <v>8</v>
      </c>
      <c r="B36" s="405" t="s">
        <v>297</v>
      </c>
      <c r="C36" s="406"/>
      <c r="D36" s="406"/>
      <c r="E36" s="406"/>
      <c r="F36" s="406"/>
      <c r="G36" s="406"/>
      <c r="H36" s="406"/>
      <c r="I36" s="406"/>
      <c r="J36" s="406"/>
      <c r="K36" s="406"/>
      <c r="L36" s="406"/>
      <c r="M36" s="406"/>
      <c r="N36" s="406"/>
      <c r="O36" s="406"/>
      <c r="P36" s="406"/>
      <c r="Q36" s="407"/>
    </row>
    <row r="37" spans="1:17" s="292" customFormat="1" ht="33" customHeight="1" x14ac:dyDescent="0.2">
      <c r="A37" s="293">
        <f t="shared" si="0"/>
        <v>9</v>
      </c>
      <c r="B37" s="389" t="s">
        <v>298</v>
      </c>
      <c r="C37" s="389"/>
      <c r="D37" s="389"/>
      <c r="E37" s="389"/>
      <c r="F37" s="389"/>
      <c r="G37" s="389"/>
      <c r="H37" s="389"/>
      <c r="I37" s="389"/>
      <c r="J37" s="389"/>
      <c r="K37" s="389"/>
      <c r="L37" s="389"/>
      <c r="M37" s="389"/>
      <c r="N37" s="389"/>
      <c r="O37" s="389"/>
      <c r="P37" s="389"/>
      <c r="Q37" s="389"/>
    </row>
    <row r="38" spans="1:17" s="295" customFormat="1" ht="35.25" customHeight="1" x14ac:dyDescent="0.2">
      <c r="A38" s="399" t="s">
        <v>203</v>
      </c>
      <c r="B38" s="400"/>
      <c r="C38" s="400"/>
      <c r="D38" s="400"/>
      <c r="E38" s="400"/>
      <c r="F38" s="400"/>
      <c r="G38" s="400"/>
      <c r="H38" s="400"/>
      <c r="I38" s="400"/>
      <c r="J38" s="400"/>
      <c r="K38" s="400"/>
      <c r="L38" s="400"/>
      <c r="M38" s="400"/>
      <c r="N38" s="400"/>
      <c r="O38" s="400"/>
      <c r="P38" s="400"/>
      <c r="Q38" s="401"/>
    </row>
    <row r="39" spans="1:17" s="292" customFormat="1" ht="33" customHeight="1" x14ac:dyDescent="0.2">
      <c r="A39" s="294">
        <f>A37+1</f>
        <v>10</v>
      </c>
      <c r="B39" s="387" t="s">
        <v>202</v>
      </c>
      <c r="C39" s="387"/>
      <c r="D39" s="387"/>
      <c r="E39" s="387"/>
      <c r="F39" s="387"/>
      <c r="G39" s="387"/>
      <c r="H39" s="387"/>
      <c r="I39" s="387"/>
      <c r="J39" s="387"/>
      <c r="K39" s="387"/>
      <c r="L39" s="387"/>
      <c r="M39" s="387"/>
      <c r="N39" s="387"/>
      <c r="O39" s="387"/>
      <c r="P39" s="387"/>
      <c r="Q39" s="387"/>
    </row>
    <row r="40" spans="1:17" s="292" customFormat="1" ht="33" customHeight="1" x14ac:dyDescent="0.2">
      <c r="A40" s="293">
        <f>A39+1</f>
        <v>11</v>
      </c>
      <c r="B40" s="408" t="s">
        <v>201</v>
      </c>
      <c r="C40" s="409"/>
      <c r="D40" s="409"/>
      <c r="E40" s="409"/>
      <c r="F40" s="409"/>
      <c r="G40" s="409"/>
      <c r="H40" s="409"/>
      <c r="I40" s="409"/>
      <c r="J40" s="409"/>
      <c r="K40" s="409"/>
      <c r="L40" s="409"/>
      <c r="M40" s="409"/>
      <c r="N40" s="409"/>
      <c r="O40" s="409"/>
      <c r="P40" s="409"/>
      <c r="Q40" s="410"/>
    </row>
    <row r="41" spans="1:17" s="292" customFormat="1" ht="33" customHeight="1" x14ac:dyDescent="0.2">
      <c r="A41" s="294">
        <v>12</v>
      </c>
      <c r="B41" s="387" t="s">
        <v>220</v>
      </c>
      <c r="C41" s="387"/>
      <c r="D41" s="387"/>
      <c r="E41" s="387"/>
      <c r="F41" s="387"/>
      <c r="G41" s="387"/>
      <c r="H41" s="387"/>
      <c r="I41" s="387"/>
      <c r="J41" s="387"/>
      <c r="K41" s="387"/>
      <c r="L41" s="387"/>
      <c r="M41" s="387"/>
      <c r="N41" s="387"/>
      <c r="O41" s="387"/>
      <c r="P41" s="387"/>
      <c r="Q41" s="387"/>
    </row>
    <row r="42" spans="1:17" s="295" customFormat="1" ht="35.25" customHeight="1" x14ac:dyDescent="0.2">
      <c r="A42" s="399" t="s">
        <v>242</v>
      </c>
      <c r="B42" s="400"/>
      <c r="C42" s="400"/>
      <c r="D42" s="400"/>
      <c r="E42" s="400"/>
      <c r="F42" s="400"/>
      <c r="G42" s="400"/>
      <c r="H42" s="400"/>
      <c r="I42" s="400"/>
      <c r="J42" s="400"/>
      <c r="K42" s="400"/>
      <c r="L42" s="400"/>
      <c r="M42" s="400"/>
      <c r="N42" s="400"/>
      <c r="O42" s="400"/>
      <c r="P42" s="400"/>
      <c r="Q42" s="401"/>
    </row>
    <row r="43" spans="1:17" s="292" customFormat="1" ht="33" customHeight="1" x14ac:dyDescent="0.2">
      <c r="A43" s="293">
        <v>13</v>
      </c>
      <c r="B43" s="389" t="s">
        <v>266</v>
      </c>
      <c r="C43" s="389"/>
      <c r="D43" s="389"/>
      <c r="E43" s="389"/>
      <c r="F43" s="389"/>
      <c r="G43" s="389"/>
      <c r="H43" s="389"/>
      <c r="I43" s="389"/>
      <c r="J43" s="389"/>
      <c r="K43" s="389"/>
      <c r="L43" s="389"/>
      <c r="M43" s="389"/>
      <c r="N43" s="389"/>
      <c r="O43" s="389"/>
      <c r="P43" s="389"/>
      <c r="Q43" s="389"/>
    </row>
    <row r="44" spans="1:17" s="292" customFormat="1" ht="33" customHeight="1" x14ac:dyDescent="0.2">
      <c r="A44" s="294">
        <v>14</v>
      </c>
      <c r="B44" s="393" t="s">
        <v>204</v>
      </c>
      <c r="C44" s="393"/>
      <c r="D44" s="393"/>
      <c r="E44" s="393"/>
      <c r="F44" s="393"/>
      <c r="G44" s="393"/>
      <c r="H44" s="393"/>
      <c r="I44" s="393"/>
      <c r="J44" s="393"/>
      <c r="K44" s="393"/>
      <c r="L44" s="393"/>
      <c r="M44" s="393"/>
      <c r="N44" s="393"/>
      <c r="O44" s="393"/>
      <c r="P44" s="393"/>
      <c r="Q44" s="393"/>
    </row>
    <row r="45" spans="1:17" s="295" customFormat="1" ht="35.25" customHeight="1" x14ac:dyDescent="0.2">
      <c r="A45" s="399" t="s">
        <v>164</v>
      </c>
      <c r="B45" s="400"/>
      <c r="C45" s="400"/>
      <c r="D45" s="400"/>
      <c r="E45" s="400"/>
      <c r="F45" s="400"/>
      <c r="G45" s="400"/>
      <c r="H45" s="400"/>
      <c r="I45" s="400"/>
      <c r="J45" s="400"/>
      <c r="K45" s="400"/>
      <c r="L45" s="400"/>
      <c r="M45" s="400"/>
      <c r="N45" s="400"/>
      <c r="O45" s="400"/>
      <c r="P45" s="400"/>
      <c r="Q45" s="401"/>
    </row>
    <row r="46" spans="1:17" s="292" customFormat="1" ht="33" customHeight="1" x14ac:dyDescent="0.2">
      <c r="A46" s="294">
        <f>A44+1</f>
        <v>15</v>
      </c>
      <c r="B46" s="387" t="s">
        <v>235</v>
      </c>
      <c r="C46" s="387"/>
      <c r="D46" s="387"/>
      <c r="E46" s="387"/>
      <c r="F46" s="387"/>
      <c r="G46" s="387"/>
      <c r="H46" s="387"/>
      <c r="I46" s="387"/>
      <c r="J46" s="387"/>
      <c r="K46" s="387"/>
      <c r="L46" s="387"/>
      <c r="M46" s="387"/>
      <c r="N46" s="387"/>
      <c r="O46" s="387"/>
      <c r="P46" s="387"/>
      <c r="Q46" s="387"/>
    </row>
    <row r="47" spans="1:17" s="292" customFormat="1" ht="33" customHeight="1" x14ac:dyDescent="0.2">
      <c r="A47" s="293">
        <f t="shared" ref="A47:A49" si="1">A46+1</f>
        <v>16</v>
      </c>
      <c r="B47" s="388" t="s">
        <v>205</v>
      </c>
      <c r="C47" s="388"/>
      <c r="D47" s="388"/>
      <c r="E47" s="388"/>
      <c r="F47" s="388"/>
      <c r="G47" s="388"/>
      <c r="H47" s="388"/>
      <c r="I47" s="388"/>
      <c r="J47" s="388"/>
      <c r="K47" s="388"/>
      <c r="L47" s="388"/>
      <c r="M47" s="388"/>
      <c r="N47" s="388"/>
      <c r="O47" s="388"/>
      <c r="P47" s="388"/>
      <c r="Q47" s="388"/>
    </row>
    <row r="48" spans="1:17" s="292" customFormat="1" ht="33" customHeight="1" x14ac:dyDescent="0.2">
      <c r="A48" s="294">
        <f t="shared" si="1"/>
        <v>17</v>
      </c>
      <c r="B48" s="387" t="s">
        <v>206</v>
      </c>
      <c r="C48" s="387"/>
      <c r="D48" s="387"/>
      <c r="E48" s="387"/>
      <c r="F48" s="387"/>
      <c r="G48" s="387"/>
      <c r="H48" s="387"/>
      <c r="I48" s="387"/>
      <c r="J48" s="387"/>
      <c r="K48" s="387"/>
      <c r="L48" s="387"/>
      <c r="M48" s="387"/>
      <c r="N48" s="387"/>
      <c r="O48" s="387"/>
      <c r="P48" s="387"/>
      <c r="Q48" s="387"/>
    </row>
    <row r="49" spans="1:17" s="292" customFormat="1" ht="33" customHeight="1" x14ac:dyDescent="0.2">
      <c r="A49" s="293">
        <f t="shared" si="1"/>
        <v>18</v>
      </c>
      <c r="B49" s="388" t="s">
        <v>299</v>
      </c>
      <c r="C49" s="388"/>
      <c r="D49" s="388"/>
      <c r="E49" s="388"/>
      <c r="F49" s="388"/>
      <c r="G49" s="388"/>
      <c r="H49" s="388"/>
      <c r="I49" s="388"/>
      <c r="J49" s="388"/>
      <c r="K49" s="388"/>
      <c r="L49" s="388"/>
      <c r="M49" s="388"/>
      <c r="N49" s="388"/>
      <c r="O49" s="388"/>
      <c r="P49" s="388"/>
      <c r="Q49" s="388"/>
    </row>
    <row r="50" spans="1:17" s="292" customFormat="1" ht="57" customHeight="1" x14ac:dyDescent="0.2">
      <c r="A50" s="294">
        <v>19</v>
      </c>
      <c r="B50" s="393" t="s">
        <v>221</v>
      </c>
      <c r="C50" s="393"/>
      <c r="D50" s="393"/>
      <c r="E50" s="393"/>
      <c r="F50" s="393"/>
      <c r="G50" s="393"/>
      <c r="H50" s="393"/>
      <c r="I50" s="393"/>
      <c r="J50" s="393"/>
      <c r="K50" s="393"/>
      <c r="L50" s="393"/>
      <c r="M50" s="393"/>
      <c r="N50" s="393"/>
      <c r="O50" s="393"/>
      <c r="P50" s="393"/>
      <c r="Q50" s="393"/>
    </row>
    <row r="51" spans="1:17" ht="13.5" thickBot="1" x14ac:dyDescent="0.25">
      <c r="B51" s="394"/>
      <c r="C51" s="394"/>
      <c r="D51" s="394"/>
      <c r="E51" s="394"/>
      <c r="F51" s="394"/>
      <c r="G51" s="394"/>
      <c r="H51" s="394"/>
      <c r="I51" s="394"/>
      <c r="J51" s="394"/>
      <c r="K51" s="394"/>
      <c r="L51" s="394"/>
      <c r="M51" s="394"/>
      <c r="N51" s="394"/>
      <c r="O51" s="394"/>
      <c r="P51" s="394"/>
      <c r="Q51" s="394"/>
    </row>
    <row r="52" spans="1:17" s="287" customFormat="1" ht="39.950000000000003" customHeight="1" thickBot="1" x14ac:dyDescent="0.3">
      <c r="A52" s="381" t="s">
        <v>245</v>
      </c>
      <c r="B52" s="382"/>
      <c r="C52" s="382"/>
      <c r="D52" s="382"/>
      <c r="E52" s="382"/>
      <c r="F52" s="383"/>
    </row>
    <row r="54" spans="1:17" s="292" customFormat="1" ht="33" customHeight="1" x14ac:dyDescent="0.2">
      <c r="A54" s="293">
        <v>1</v>
      </c>
      <c r="B54" s="388" t="s">
        <v>207</v>
      </c>
      <c r="C54" s="388"/>
      <c r="D54" s="388"/>
      <c r="E54" s="388"/>
      <c r="F54" s="388"/>
      <c r="G54" s="388"/>
      <c r="H54" s="388"/>
      <c r="I54" s="388"/>
      <c r="J54" s="388"/>
      <c r="K54" s="388"/>
      <c r="L54" s="388"/>
      <c r="M54" s="388"/>
      <c r="N54" s="388"/>
      <c r="O54" s="388"/>
      <c r="P54" s="388"/>
      <c r="Q54" s="388"/>
    </row>
    <row r="55" spans="1:17" s="292" customFormat="1" ht="33" customHeight="1" x14ac:dyDescent="0.2">
      <c r="A55" s="294">
        <v>2</v>
      </c>
      <c r="B55" s="387" t="s">
        <v>208</v>
      </c>
      <c r="C55" s="387"/>
      <c r="D55" s="387"/>
      <c r="E55" s="387"/>
      <c r="F55" s="387"/>
      <c r="G55" s="387"/>
      <c r="H55" s="387"/>
      <c r="I55" s="387"/>
      <c r="J55" s="387"/>
      <c r="K55" s="387"/>
      <c r="L55" s="387"/>
      <c r="M55" s="387"/>
      <c r="N55" s="387"/>
      <c r="O55" s="387"/>
      <c r="P55" s="387"/>
      <c r="Q55" s="387"/>
    </row>
    <row r="56" spans="1:17" s="292" customFormat="1" ht="33" customHeight="1" x14ac:dyDescent="0.2">
      <c r="A56" s="293">
        <v>3</v>
      </c>
      <c r="B56" s="388" t="s">
        <v>241</v>
      </c>
      <c r="C56" s="388"/>
      <c r="D56" s="388"/>
      <c r="E56" s="388"/>
      <c r="F56" s="388"/>
      <c r="G56" s="388"/>
      <c r="H56" s="388"/>
      <c r="I56" s="388"/>
      <c r="J56" s="388"/>
      <c r="K56" s="388"/>
      <c r="L56" s="388"/>
      <c r="M56" s="388"/>
      <c r="N56" s="388"/>
      <c r="O56" s="388"/>
      <c r="P56" s="388"/>
      <c r="Q56" s="388"/>
    </row>
    <row r="57" spans="1:17" s="292" customFormat="1" ht="33" customHeight="1" x14ac:dyDescent="0.2">
      <c r="A57" s="294">
        <v>4</v>
      </c>
      <c r="B57" s="387" t="s">
        <v>236</v>
      </c>
      <c r="C57" s="387"/>
      <c r="D57" s="387"/>
      <c r="E57" s="387"/>
      <c r="F57" s="387"/>
      <c r="G57" s="387"/>
      <c r="H57" s="387"/>
      <c r="I57" s="387"/>
      <c r="J57" s="387"/>
      <c r="K57" s="387"/>
      <c r="L57" s="387"/>
      <c r="M57" s="387"/>
      <c r="N57" s="387"/>
      <c r="O57" s="387"/>
      <c r="P57" s="387"/>
      <c r="Q57" s="387"/>
    </row>
    <row r="58" spans="1:17" x14ac:dyDescent="0.2">
      <c r="B58" s="394"/>
      <c r="C58" s="394"/>
      <c r="D58" s="394"/>
      <c r="E58" s="394"/>
      <c r="F58" s="394"/>
      <c r="G58" s="394"/>
      <c r="H58" s="394"/>
      <c r="I58" s="394"/>
      <c r="J58" s="394"/>
      <c r="K58" s="394"/>
      <c r="L58" s="394"/>
      <c r="M58" s="394"/>
      <c r="N58" s="394"/>
      <c r="O58" s="394"/>
      <c r="P58" s="394"/>
      <c r="Q58" s="394"/>
    </row>
    <row r="59" spans="1:17" x14ac:dyDescent="0.2">
      <c r="B59" s="394"/>
      <c r="C59" s="394"/>
      <c r="D59" s="394"/>
      <c r="E59" s="394"/>
      <c r="F59" s="394"/>
      <c r="G59" s="394"/>
      <c r="H59" s="394"/>
      <c r="I59" s="394"/>
      <c r="J59" s="394"/>
      <c r="K59" s="394"/>
      <c r="L59" s="394"/>
      <c r="M59" s="394"/>
      <c r="N59" s="394"/>
      <c r="O59" s="394"/>
      <c r="P59" s="394"/>
      <c r="Q59" s="394"/>
    </row>
    <row r="60" spans="1:17" x14ac:dyDescent="0.2">
      <c r="B60" s="394"/>
      <c r="C60" s="394"/>
      <c r="D60" s="394"/>
      <c r="E60" s="394"/>
      <c r="F60" s="394"/>
      <c r="G60" s="394"/>
      <c r="H60" s="394"/>
      <c r="I60" s="394"/>
      <c r="J60" s="394"/>
      <c r="K60" s="394"/>
      <c r="L60" s="394"/>
      <c r="M60" s="394"/>
      <c r="N60" s="394"/>
      <c r="O60" s="394"/>
      <c r="P60" s="394"/>
      <c r="Q60" s="394"/>
    </row>
    <row r="61" spans="1:17" x14ac:dyDescent="0.2">
      <c r="B61" s="394"/>
      <c r="C61" s="394"/>
      <c r="D61" s="394"/>
      <c r="E61" s="394"/>
      <c r="F61" s="394"/>
      <c r="G61" s="394"/>
      <c r="H61" s="394"/>
      <c r="I61" s="394"/>
      <c r="J61" s="394"/>
      <c r="K61" s="394"/>
      <c r="L61" s="394"/>
      <c r="M61" s="394"/>
      <c r="N61" s="394"/>
      <c r="O61" s="394"/>
      <c r="P61" s="394"/>
      <c r="Q61" s="394"/>
    </row>
    <row r="62" spans="1:17" x14ac:dyDescent="0.2">
      <c r="B62" s="251"/>
      <c r="D62" s="250"/>
      <c r="E62" s="250"/>
      <c r="F62" s="250"/>
      <c r="G62" s="250"/>
      <c r="H62" s="250"/>
      <c r="I62" s="250"/>
      <c r="J62" s="250"/>
      <c r="K62" s="250"/>
      <c r="L62" s="250"/>
      <c r="M62" s="250"/>
      <c r="N62" s="250"/>
      <c r="O62" s="250"/>
      <c r="P62" s="250"/>
      <c r="Q62" s="250"/>
    </row>
  </sheetData>
  <mergeCells count="50">
    <mergeCell ref="A45:Q45"/>
    <mergeCell ref="B41:Q41"/>
    <mergeCell ref="B34:Q34"/>
    <mergeCell ref="B35:Q35"/>
    <mergeCell ref="B36:Q36"/>
    <mergeCell ref="B39:Q39"/>
    <mergeCell ref="B37:Q37"/>
    <mergeCell ref="B40:Q40"/>
    <mergeCell ref="B43:Q43"/>
    <mergeCell ref="A7:M7"/>
    <mergeCell ref="A13:M14"/>
    <mergeCell ref="B32:Q32"/>
    <mergeCell ref="A38:Q38"/>
    <mergeCell ref="A42:Q42"/>
    <mergeCell ref="A28:Q28"/>
    <mergeCell ref="C8:Q8"/>
    <mergeCell ref="C9:Q9"/>
    <mergeCell ref="C10:Q10"/>
    <mergeCell ref="C15:Q15"/>
    <mergeCell ref="C17:Q17"/>
    <mergeCell ref="C16:Q16"/>
    <mergeCell ref="A24:Q24"/>
    <mergeCell ref="B57:Q57"/>
    <mergeCell ref="B58:Q58"/>
    <mergeCell ref="B59:Q59"/>
    <mergeCell ref="B60:Q60"/>
    <mergeCell ref="B61:Q61"/>
    <mergeCell ref="B47:Q47"/>
    <mergeCell ref="B48:Q48"/>
    <mergeCell ref="B54:Q54"/>
    <mergeCell ref="B55:Q55"/>
    <mergeCell ref="B56:Q56"/>
    <mergeCell ref="B50:Q50"/>
    <mergeCell ref="B51:Q51"/>
    <mergeCell ref="A1:Q3"/>
    <mergeCell ref="A26:F26"/>
    <mergeCell ref="A52:F52"/>
    <mergeCell ref="A22:F22"/>
    <mergeCell ref="A20:F20"/>
    <mergeCell ref="A21:Q21"/>
    <mergeCell ref="A23:Q23"/>
    <mergeCell ref="A4:Q4"/>
    <mergeCell ref="A5:Q5"/>
    <mergeCell ref="B30:Q30"/>
    <mergeCell ref="B29:Q29"/>
    <mergeCell ref="B33:Q33"/>
    <mergeCell ref="B31:Q31"/>
    <mergeCell ref="B49:Q49"/>
    <mergeCell ref="B44:Q44"/>
    <mergeCell ref="B46:Q46"/>
  </mergeCells>
  <pageMargins left="0.7" right="0.7" top="0.75" bottom="0.75" header="0.3" footer="0.3"/>
  <pageSetup scale="61"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8"/>
  <sheetViews>
    <sheetView showGridLines="0" topLeftCell="A40" zoomScale="150" zoomScaleNormal="150" zoomScaleSheetLayoutView="100" workbookViewId="0">
      <selection activeCell="D62" sqref="D62:N62"/>
    </sheetView>
  </sheetViews>
  <sheetFormatPr defaultRowHeight="15.75" x14ac:dyDescent="0.25"/>
  <cols>
    <col min="1" max="1" width="9.140625" style="308"/>
    <col min="2" max="2" width="19.5703125" style="308" customWidth="1"/>
    <col min="3" max="3" width="9" style="2" customWidth="1"/>
    <col min="4" max="13" width="9.140625" style="315"/>
    <col min="14" max="14" width="16.28515625" style="315" customWidth="1"/>
    <col min="15" max="15" width="9.140625" style="314"/>
  </cols>
  <sheetData>
    <row r="1" spans="1:14" ht="27" customHeight="1" x14ac:dyDescent="0.25">
      <c r="D1" s="443" t="s">
        <v>247</v>
      </c>
      <c r="E1" s="443"/>
      <c r="F1" s="443"/>
      <c r="G1" s="443"/>
      <c r="H1" s="443"/>
      <c r="I1" s="443"/>
      <c r="J1" s="443"/>
      <c r="K1" s="443"/>
      <c r="L1" s="247"/>
      <c r="M1" s="247"/>
      <c r="N1" s="247"/>
    </row>
    <row r="2" spans="1:14" ht="31.7" customHeight="1" x14ac:dyDescent="0.25">
      <c r="D2" s="443"/>
      <c r="E2" s="443"/>
      <c r="F2" s="443"/>
      <c r="G2" s="443"/>
      <c r="H2" s="443"/>
      <c r="I2" s="443"/>
      <c r="J2" s="443"/>
      <c r="K2" s="443"/>
      <c r="L2" s="247"/>
      <c r="M2" s="247"/>
      <c r="N2" s="247"/>
    </row>
    <row r="4" spans="1:14" ht="18.75" x14ac:dyDescent="0.3">
      <c r="A4" s="446" t="s">
        <v>96</v>
      </c>
      <c r="B4" s="446"/>
      <c r="C4" s="446"/>
      <c r="D4" s="446"/>
      <c r="E4" s="446"/>
    </row>
    <row r="5" spans="1:14" ht="12.75" customHeight="1" x14ac:dyDescent="0.2">
      <c r="A5" s="437" t="s">
        <v>70</v>
      </c>
      <c r="B5" s="438"/>
      <c r="C5" s="438"/>
      <c r="D5" s="438"/>
      <c r="E5" s="438"/>
      <c r="F5" s="438"/>
      <c r="G5" s="438"/>
      <c r="H5" s="438"/>
      <c r="I5" s="438"/>
      <c r="J5" s="438"/>
      <c r="K5" s="438"/>
      <c r="L5" s="438"/>
      <c r="M5" s="438"/>
      <c r="N5" s="439"/>
    </row>
    <row r="6" spans="1:14" ht="24.75" customHeight="1" x14ac:dyDescent="0.2">
      <c r="A6" s="440"/>
      <c r="B6" s="441"/>
      <c r="C6" s="441"/>
      <c r="D6" s="441"/>
      <c r="E6" s="441"/>
      <c r="F6" s="441"/>
      <c r="G6" s="441"/>
      <c r="H6" s="441"/>
      <c r="I6" s="441"/>
      <c r="J6" s="441"/>
      <c r="K6" s="441"/>
      <c r="L6" s="441"/>
      <c r="M6" s="441"/>
      <c r="N6" s="442"/>
    </row>
    <row r="7" spans="1:14" ht="12.75" x14ac:dyDescent="0.2">
      <c r="A7" s="451" t="s">
        <v>263</v>
      </c>
      <c r="B7" s="451"/>
      <c r="C7" s="444" t="s">
        <v>97</v>
      </c>
      <c r="D7" s="445"/>
      <c r="E7" s="445"/>
      <c r="F7" s="445"/>
      <c r="G7" s="445"/>
      <c r="H7" s="445"/>
      <c r="I7" s="445"/>
      <c r="J7" s="445"/>
      <c r="K7" s="445"/>
      <c r="L7" s="445"/>
      <c r="M7" s="445"/>
      <c r="N7" s="445"/>
    </row>
    <row r="8" spans="1:14" ht="36" customHeight="1" x14ac:dyDescent="0.2">
      <c r="A8" s="451"/>
      <c r="B8" s="451"/>
      <c r="C8" s="444"/>
      <c r="D8" s="445"/>
      <c r="E8" s="445"/>
      <c r="F8" s="445"/>
      <c r="G8" s="445"/>
      <c r="H8" s="445"/>
      <c r="I8" s="445"/>
      <c r="J8" s="445"/>
      <c r="K8" s="445"/>
      <c r="L8" s="445"/>
      <c r="M8" s="445"/>
      <c r="N8" s="445"/>
    </row>
    <row r="9" spans="1:14" ht="21.75" customHeight="1" x14ac:dyDescent="0.2">
      <c r="A9" s="447" t="s">
        <v>262</v>
      </c>
      <c r="B9" s="447"/>
      <c r="C9" s="422" t="s">
        <v>195</v>
      </c>
      <c r="D9" s="423"/>
      <c r="E9" s="423"/>
      <c r="F9" s="423"/>
      <c r="G9" s="423"/>
      <c r="H9" s="423"/>
      <c r="I9" s="423"/>
      <c r="J9" s="423"/>
      <c r="K9" s="423"/>
      <c r="L9" s="423"/>
      <c r="M9" s="423"/>
      <c r="N9" s="424"/>
    </row>
    <row r="10" spans="1:14" ht="24.75" customHeight="1" x14ac:dyDescent="0.2">
      <c r="A10" s="447"/>
      <c r="B10" s="447"/>
      <c r="C10" s="428"/>
      <c r="D10" s="429"/>
      <c r="E10" s="429"/>
      <c r="F10" s="429"/>
      <c r="G10" s="429"/>
      <c r="H10" s="429"/>
      <c r="I10" s="429"/>
      <c r="J10" s="429"/>
      <c r="K10" s="429"/>
      <c r="L10" s="429"/>
      <c r="M10" s="429"/>
      <c r="N10" s="430"/>
    </row>
    <row r="11" spans="1:14" ht="36.950000000000003" customHeight="1" x14ac:dyDescent="0.2">
      <c r="A11" s="447" t="s">
        <v>72</v>
      </c>
      <c r="B11" s="447"/>
      <c r="C11" s="422" t="s">
        <v>248</v>
      </c>
      <c r="D11" s="423"/>
      <c r="E11" s="423"/>
      <c r="F11" s="423"/>
      <c r="G11" s="423"/>
      <c r="H11" s="423"/>
      <c r="I11" s="423"/>
      <c r="J11" s="423"/>
      <c r="K11" s="423"/>
      <c r="L11" s="423"/>
      <c r="M11" s="423"/>
      <c r="N11" s="424"/>
    </row>
    <row r="12" spans="1:14" ht="33.75" customHeight="1" x14ac:dyDescent="0.2">
      <c r="A12" s="447"/>
      <c r="B12" s="447"/>
      <c r="C12" s="428"/>
      <c r="D12" s="429"/>
      <c r="E12" s="429"/>
      <c r="F12" s="429"/>
      <c r="G12" s="429"/>
      <c r="H12" s="429"/>
      <c r="I12" s="429"/>
      <c r="J12" s="429"/>
      <c r="K12" s="429"/>
      <c r="L12" s="429"/>
      <c r="M12" s="429"/>
      <c r="N12" s="430"/>
    </row>
    <row r="13" spans="1:14" ht="27" customHeight="1" x14ac:dyDescent="0.2">
      <c r="A13" s="447" t="s">
        <v>73</v>
      </c>
      <c r="B13" s="447"/>
      <c r="C13" s="422" t="s">
        <v>249</v>
      </c>
      <c r="D13" s="423"/>
      <c r="E13" s="423"/>
      <c r="F13" s="423"/>
      <c r="G13" s="423"/>
      <c r="H13" s="423"/>
      <c r="I13" s="423"/>
      <c r="J13" s="423"/>
      <c r="K13" s="423"/>
      <c r="L13" s="423"/>
      <c r="M13" s="423"/>
      <c r="N13" s="424"/>
    </row>
    <row r="14" spans="1:14" ht="12.75" x14ac:dyDescent="0.2">
      <c r="A14" s="447"/>
      <c r="B14" s="447"/>
      <c r="C14" s="425"/>
      <c r="D14" s="426"/>
      <c r="E14" s="426"/>
      <c r="F14" s="426"/>
      <c r="G14" s="426"/>
      <c r="H14" s="426"/>
      <c r="I14" s="426"/>
      <c r="J14" s="426"/>
      <c r="K14" s="426"/>
      <c r="L14" s="426"/>
      <c r="M14" s="426"/>
      <c r="N14" s="427"/>
    </row>
    <row r="15" spans="1:14" ht="31.7" customHeight="1" x14ac:dyDescent="0.2">
      <c r="A15" s="447"/>
      <c r="B15" s="447"/>
      <c r="C15" s="425"/>
      <c r="D15" s="426"/>
      <c r="E15" s="426"/>
      <c r="F15" s="426"/>
      <c r="G15" s="426"/>
      <c r="H15" s="426"/>
      <c r="I15" s="426"/>
      <c r="J15" s="426"/>
      <c r="K15" s="426"/>
      <c r="L15" s="426"/>
      <c r="M15" s="426"/>
      <c r="N15" s="427"/>
    </row>
    <row r="16" spans="1:14" ht="12.75" customHeight="1" x14ac:dyDescent="0.2">
      <c r="A16" s="447"/>
      <c r="B16" s="447"/>
      <c r="C16" s="428"/>
      <c r="D16" s="429"/>
      <c r="E16" s="429"/>
      <c r="F16" s="429"/>
      <c r="G16" s="429"/>
      <c r="H16" s="429"/>
      <c r="I16" s="429"/>
      <c r="J16" s="429"/>
      <c r="K16" s="429"/>
      <c r="L16" s="429"/>
      <c r="M16" s="429"/>
      <c r="N16" s="430"/>
    </row>
    <row r="17" spans="1:14" ht="24" customHeight="1" x14ac:dyDescent="0.2">
      <c r="A17" s="447" t="s">
        <v>34</v>
      </c>
      <c r="B17" s="447"/>
      <c r="C17" s="448" t="s">
        <v>250</v>
      </c>
      <c r="D17" s="449"/>
      <c r="E17" s="449"/>
      <c r="F17" s="449"/>
      <c r="G17" s="449"/>
      <c r="H17" s="449"/>
      <c r="I17" s="449"/>
      <c r="J17" s="449"/>
      <c r="K17" s="449"/>
      <c r="L17" s="449"/>
      <c r="M17" s="449"/>
      <c r="N17" s="450"/>
    </row>
    <row r="18" spans="1:14" ht="12.75" customHeight="1" x14ac:dyDescent="0.2">
      <c r="A18" s="416" t="s">
        <v>251</v>
      </c>
      <c r="B18" s="417"/>
      <c r="C18" s="422" t="s">
        <v>281</v>
      </c>
      <c r="D18" s="423"/>
      <c r="E18" s="423"/>
      <c r="F18" s="423"/>
      <c r="G18" s="423"/>
      <c r="H18" s="423"/>
      <c r="I18" s="423"/>
      <c r="J18" s="423"/>
      <c r="K18" s="423"/>
      <c r="L18" s="423"/>
      <c r="M18" s="423"/>
      <c r="N18" s="424"/>
    </row>
    <row r="19" spans="1:14" ht="12.75" x14ac:dyDescent="0.2">
      <c r="A19" s="418"/>
      <c r="B19" s="419"/>
      <c r="C19" s="425"/>
      <c r="D19" s="426"/>
      <c r="E19" s="426"/>
      <c r="F19" s="426"/>
      <c r="G19" s="426"/>
      <c r="H19" s="426"/>
      <c r="I19" s="426"/>
      <c r="J19" s="426"/>
      <c r="K19" s="426"/>
      <c r="L19" s="426"/>
      <c r="M19" s="426"/>
      <c r="N19" s="427"/>
    </row>
    <row r="20" spans="1:14" ht="69.400000000000006" customHeight="1" x14ac:dyDescent="0.2">
      <c r="A20" s="420"/>
      <c r="B20" s="421"/>
      <c r="C20" s="428"/>
      <c r="D20" s="429"/>
      <c r="E20" s="429"/>
      <c r="F20" s="429"/>
      <c r="G20" s="429"/>
      <c r="H20" s="429"/>
      <c r="I20" s="429"/>
      <c r="J20" s="429"/>
      <c r="K20" s="429"/>
      <c r="L20" s="429"/>
      <c r="M20" s="429"/>
      <c r="N20" s="430"/>
    </row>
    <row r="21" spans="1:14" x14ac:dyDescent="0.25">
      <c r="A21" s="309"/>
      <c r="B21" s="310"/>
      <c r="C21" s="278"/>
      <c r="D21" s="316"/>
      <c r="E21" s="316"/>
      <c r="F21" s="316"/>
      <c r="G21" s="316"/>
      <c r="H21" s="316"/>
      <c r="I21" s="316"/>
      <c r="J21" s="316"/>
      <c r="K21" s="316"/>
      <c r="L21" s="316"/>
      <c r="M21" s="316"/>
      <c r="N21" s="317"/>
    </row>
    <row r="22" spans="1:14" ht="15" customHeight="1" x14ac:dyDescent="0.2">
      <c r="A22" s="431" t="s">
        <v>74</v>
      </c>
      <c r="B22" s="432"/>
      <c r="C22" s="432"/>
      <c r="D22" s="432"/>
      <c r="E22" s="432"/>
      <c r="F22" s="432"/>
      <c r="G22" s="432"/>
      <c r="H22" s="432"/>
      <c r="I22" s="432"/>
      <c r="J22" s="432"/>
      <c r="K22" s="432"/>
      <c r="L22" s="432"/>
      <c r="M22" s="432"/>
      <c r="N22" s="433"/>
    </row>
    <row r="23" spans="1:14" ht="15.75" customHeight="1" x14ac:dyDescent="0.2">
      <c r="A23" s="434"/>
      <c r="B23" s="435"/>
      <c r="C23" s="435"/>
      <c r="D23" s="435"/>
      <c r="E23" s="435"/>
      <c r="F23" s="435"/>
      <c r="G23" s="435"/>
      <c r="H23" s="435"/>
      <c r="I23" s="435"/>
      <c r="J23" s="435"/>
      <c r="K23" s="435"/>
      <c r="L23" s="435"/>
      <c r="M23" s="435"/>
      <c r="N23" s="436"/>
    </row>
    <row r="24" spans="1:14" ht="21.75" customHeight="1" x14ac:dyDescent="0.2">
      <c r="A24" s="500" t="s">
        <v>75</v>
      </c>
      <c r="B24" s="500"/>
      <c r="C24" s="500"/>
      <c r="D24" s="501" t="s">
        <v>252</v>
      </c>
      <c r="E24" s="501"/>
      <c r="F24" s="501"/>
      <c r="G24" s="501"/>
      <c r="H24" s="501"/>
      <c r="I24" s="501"/>
      <c r="J24" s="501"/>
      <c r="K24" s="501"/>
      <c r="L24" s="501"/>
      <c r="M24" s="501"/>
      <c r="N24" s="501"/>
    </row>
    <row r="25" spans="1:14" ht="62.25" customHeight="1" x14ac:dyDescent="0.2">
      <c r="A25" s="412"/>
      <c r="B25" s="412"/>
      <c r="C25" s="412"/>
      <c r="D25" s="502"/>
      <c r="E25" s="502"/>
      <c r="F25" s="502"/>
      <c r="G25" s="502"/>
      <c r="H25" s="502"/>
      <c r="I25" s="502"/>
      <c r="J25" s="502"/>
      <c r="K25" s="502"/>
      <c r="L25" s="502"/>
      <c r="M25" s="502"/>
      <c r="N25" s="502"/>
    </row>
    <row r="26" spans="1:14" ht="78.75" customHeight="1" x14ac:dyDescent="0.2">
      <c r="A26" s="412" t="s">
        <v>51</v>
      </c>
      <c r="B26" s="412"/>
      <c r="C26" s="412"/>
      <c r="D26" s="503" t="s">
        <v>253</v>
      </c>
      <c r="E26" s="504"/>
      <c r="F26" s="504"/>
      <c r="G26" s="504"/>
      <c r="H26" s="504"/>
      <c r="I26" s="504"/>
      <c r="J26" s="504"/>
      <c r="K26" s="504"/>
      <c r="L26" s="504"/>
      <c r="M26" s="504"/>
      <c r="N26" s="505"/>
    </row>
    <row r="27" spans="1:14" ht="50.25" customHeight="1" x14ac:dyDescent="0.2">
      <c r="A27" s="412" t="s">
        <v>254</v>
      </c>
      <c r="B27" s="412"/>
      <c r="C27" s="412"/>
      <c r="D27" s="502" t="s">
        <v>255</v>
      </c>
      <c r="E27" s="502"/>
      <c r="F27" s="502"/>
      <c r="G27" s="502"/>
      <c r="H27" s="502"/>
      <c r="I27" s="502"/>
      <c r="J27" s="502"/>
      <c r="K27" s="502"/>
      <c r="L27" s="502"/>
      <c r="M27" s="502"/>
      <c r="N27" s="502"/>
    </row>
    <row r="28" spans="1:14" ht="12.75" x14ac:dyDescent="0.2">
      <c r="A28" s="412"/>
      <c r="B28" s="412"/>
      <c r="C28" s="412"/>
      <c r="D28" s="502"/>
      <c r="E28" s="502"/>
      <c r="F28" s="502"/>
      <c r="G28" s="502"/>
      <c r="H28" s="502"/>
      <c r="I28" s="502"/>
      <c r="J28" s="502"/>
      <c r="K28" s="502"/>
      <c r="L28" s="502"/>
      <c r="M28" s="502"/>
      <c r="N28" s="502"/>
    </row>
    <row r="29" spans="1:14" ht="56.25" customHeight="1" x14ac:dyDescent="0.2">
      <c r="A29" s="412" t="s">
        <v>53</v>
      </c>
      <c r="B29" s="412"/>
      <c r="C29" s="412"/>
      <c r="D29" s="503" t="s">
        <v>94</v>
      </c>
      <c r="E29" s="504"/>
      <c r="F29" s="504"/>
      <c r="G29" s="504"/>
      <c r="H29" s="504"/>
      <c r="I29" s="504"/>
      <c r="J29" s="504"/>
      <c r="K29" s="504"/>
      <c r="L29" s="504"/>
      <c r="M29" s="504"/>
      <c r="N29" s="505"/>
    </row>
    <row r="30" spans="1:14" ht="25.5" customHeight="1" x14ac:dyDescent="0.2">
      <c r="A30" s="412" t="s">
        <v>76</v>
      </c>
      <c r="B30" s="412"/>
      <c r="C30" s="412"/>
      <c r="D30" s="411" t="s">
        <v>77</v>
      </c>
      <c r="E30" s="411"/>
      <c r="F30" s="411"/>
      <c r="G30" s="411"/>
      <c r="H30" s="411"/>
      <c r="I30" s="411"/>
      <c r="J30" s="411"/>
      <c r="K30" s="411"/>
      <c r="L30" s="411"/>
      <c r="M30" s="411"/>
      <c r="N30" s="411"/>
    </row>
    <row r="31" spans="1:14" ht="12.75" x14ac:dyDescent="0.2">
      <c r="A31" s="412"/>
      <c r="B31" s="412"/>
      <c r="C31" s="412"/>
      <c r="D31" s="411"/>
      <c r="E31" s="411"/>
      <c r="F31" s="411"/>
      <c r="G31" s="411"/>
      <c r="H31" s="411"/>
      <c r="I31" s="411"/>
      <c r="J31" s="411"/>
      <c r="K31" s="411"/>
      <c r="L31" s="411"/>
      <c r="M31" s="411"/>
      <c r="N31" s="411"/>
    </row>
    <row r="32" spans="1:14" ht="12.75" x14ac:dyDescent="0.2">
      <c r="A32" s="412" t="s">
        <v>54</v>
      </c>
      <c r="B32" s="412"/>
      <c r="C32" s="412"/>
      <c r="D32" s="411" t="s">
        <v>196</v>
      </c>
      <c r="E32" s="411"/>
      <c r="F32" s="411"/>
      <c r="G32" s="411"/>
      <c r="H32" s="411"/>
      <c r="I32" s="411"/>
      <c r="J32" s="411"/>
      <c r="K32" s="411"/>
      <c r="L32" s="411"/>
      <c r="M32" s="411"/>
      <c r="N32" s="411"/>
    </row>
    <row r="33" spans="1:14" ht="62.85" customHeight="1" x14ac:dyDescent="0.2">
      <c r="A33" s="412"/>
      <c r="B33" s="412"/>
      <c r="C33" s="412"/>
      <c r="D33" s="411"/>
      <c r="E33" s="411"/>
      <c r="F33" s="411"/>
      <c r="G33" s="411"/>
      <c r="H33" s="411"/>
      <c r="I33" s="411"/>
      <c r="J33" s="411"/>
      <c r="K33" s="411"/>
      <c r="L33" s="411"/>
      <c r="M33" s="411"/>
      <c r="N33" s="411"/>
    </row>
    <row r="34" spans="1:14" ht="12.75" x14ac:dyDescent="0.2">
      <c r="A34" s="412" t="s">
        <v>78</v>
      </c>
      <c r="B34" s="412"/>
      <c r="C34" s="412"/>
      <c r="D34" s="411" t="s">
        <v>79</v>
      </c>
      <c r="E34" s="411"/>
      <c r="F34" s="411"/>
      <c r="G34" s="411"/>
      <c r="H34" s="411"/>
      <c r="I34" s="411"/>
      <c r="J34" s="411"/>
      <c r="K34" s="411"/>
      <c r="L34" s="411"/>
      <c r="M34" s="411"/>
      <c r="N34" s="411"/>
    </row>
    <row r="35" spans="1:14" ht="21.75" customHeight="1" x14ac:dyDescent="0.2">
      <c r="A35" s="412"/>
      <c r="B35" s="412"/>
      <c r="C35" s="412"/>
      <c r="D35" s="411"/>
      <c r="E35" s="411"/>
      <c r="F35" s="411"/>
      <c r="G35" s="411"/>
      <c r="H35" s="411"/>
      <c r="I35" s="411"/>
      <c r="J35" s="411"/>
      <c r="K35" s="411"/>
      <c r="L35" s="411"/>
      <c r="M35" s="411"/>
      <c r="N35" s="411"/>
    </row>
    <row r="36" spans="1:14" ht="31.7" customHeight="1" x14ac:dyDescent="0.2">
      <c r="A36" s="412" t="s">
        <v>80</v>
      </c>
      <c r="B36" s="412"/>
      <c r="C36" s="412"/>
      <c r="D36" s="411" t="s">
        <v>256</v>
      </c>
      <c r="E36" s="411"/>
      <c r="F36" s="411"/>
      <c r="G36" s="411"/>
      <c r="H36" s="411"/>
      <c r="I36" s="411"/>
      <c r="J36" s="411"/>
      <c r="K36" s="411"/>
      <c r="L36" s="411"/>
      <c r="M36" s="411"/>
      <c r="N36" s="411"/>
    </row>
    <row r="37" spans="1:14" ht="39" customHeight="1" x14ac:dyDescent="0.2">
      <c r="A37" s="412"/>
      <c r="B37" s="412"/>
      <c r="C37" s="412"/>
      <c r="D37" s="411"/>
      <c r="E37" s="411"/>
      <c r="F37" s="411"/>
      <c r="G37" s="411"/>
      <c r="H37" s="411"/>
      <c r="I37" s="411"/>
      <c r="J37" s="411"/>
      <c r="K37" s="411"/>
      <c r="L37" s="411"/>
      <c r="M37" s="411"/>
      <c r="N37" s="411"/>
    </row>
    <row r="38" spans="1:14" ht="32.25" customHeight="1" x14ac:dyDescent="0.2">
      <c r="A38" s="412" t="s">
        <v>81</v>
      </c>
      <c r="B38" s="412"/>
      <c r="C38" s="412"/>
      <c r="D38" s="413" t="s">
        <v>197</v>
      </c>
      <c r="E38" s="414"/>
      <c r="F38" s="414"/>
      <c r="G38" s="414"/>
      <c r="H38" s="414"/>
      <c r="I38" s="414"/>
      <c r="J38" s="414"/>
      <c r="K38" s="414"/>
      <c r="L38" s="414"/>
      <c r="M38" s="414"/>
      <c r="N38" s="415"/>
    </row>
    <row r="39" spans="1:14" ht="39" customHeight="1" x14ac:dyDescent="0.2">
      <c r="A39" s="412" t="s">
        <v>82</v>
      </c>
      <c r="B39" s="412"/>
      <c r="C39" s="412"/>
      <c r="D39" s="488" t="s">
        <v>98</v>
      </c>
      <c r="E39" s="489"/>
      <c r="F39" s="489"/>
      <c r="G39" s="489"/>
      <c r="H39" s="489"/>
      <c r="I39" s="489"/>
      <c r="J39" s="489"/>
      <c r="K39" s="489"/>
      <c r="L39" s="489"/>
      <c r="M39" s="489"/>
      <c r="N39" s="490"/>
    </row>
    <row r="40" spans="1:14" ht="24.75" customHeight="1" x14ac:dyDescent="0.2">
      <c r="A40" s="412" t="s">
        <v>83</v>
      </c>
      <c r="B40" s="412"/>
      <c r="C40" s="412"/>
      <c r="D40" s="491" t="s">
        <v>84</v>
      </c>
      <c r="E40" s="491"/>
      <c r="F40" s="491"/>
      <c r="G40" s="491"/>
      <c r="H40" s="491"/>
      <c r="I40" s="491"/>
      <c r="J40" s="491"/>
      <c r="K40" s="491"/>
      <c r="L40" s="491"/>
      <c r="M40" s="491"/>
      <c r="N40" s="491"/>
    </row>
    <row r="41" spans="1:14" ht="17.25" x14ac:dyDescent="0.3">
      <c r="A41" s="476" t="s">
        <v>56</v>
      </c>
      <c r="B41" s="477"/>
      <c r="C41" s="478"/>
      <c r="D41" s="479" t="s">
        <v>282</v>
      </c>
      <c r="E41" s="480"/>
      <c r="F41" s="480"/>
      <c r="G41" s="480"/>
      <c r="H41" s="480"/>
      <c r="I41" s="480"/>
      <c r="J41" s="480"/>
      <c r="K41" s="480"/>
      <c r="L41" s="480"/>
      <c r="M41" s="480"/>
      <c r="N41" s="481"/>
    </row>
    <row r="42" spans="1:14" x14ac:dyDescent="0.25">
      <c r="A42" s="311"/>
      <c r="B42" s="311"/>
      <c r="C42" s="4"/>
      <c r="D42" s="318"/>
      <c r="E42" s="318"/>
    </row>
    <row r="43" spans="1:14" ht="14.45" customHeight="1" x14ac:dyDescent="0.2">
      <c r="A43" s="482" t="s">
        <v>85</v>
      </c>
      <c r="B43" s="483"/>
      <c r="C43" s="483"/>
      <c r="D43" s="483"/>
      <c r="E43" s="483"/>
      <c r="F43" s="483"/>
      <c r="G43" s="483"/>
      <c r="H43" s="483"/>
      <c r="I43" s="483"/>
      <c r="J43" s="483"/>
      <c r="K43" s="483"/>
      <c r="L43" s="483"/>
      <c r="M43" s="483"/>
      <c r="N43" s="484"/>
    </row>
    <row r="44" spans="1:14" ht="15" customHeight="1" thickBot="1" x14ac:dyDescent="0.25">
      <c r="A44" s="485"/>
      <c r="B44" s="486"/>
      <c r="C44" s="486"/>
      <c r="D44" s="486"/>
      <c r="E44" s="486"/>
      <c r="F44" s="486"/>
      <c r="G44" s="486"/>
      <c r="H44" s="486"/>
      <c r="I44" s="486"/>
      <c r="J44" s="486"/>
      <c r="K44" s="486"/>
      <c r="L44" s="486"/>
      <c r="M44" s="486"/>
      <c r="N44" s="487"/>
    </row>
    <row r="45" spans="1:14" ht="16.5" x14ac:dyDescent="0.2">
      <c r="A45" s="458" t="s">
        <v>86</v>
      </c>
      <c r="B45" s="459"/>
      <c r="C45" s="460"/>
      <c r="D45" s="461" t="s">
        <v>257</v>
      </c>
      <c r="E45" s="462"/>
      <c r="F45" s="462"/>
      <c r="G45" s="462"/>
      <c r="H45" s="462"/>
      <c r="I45" s="462"/>
      <c r="J45" s="462"/>
      <c r="K45" s="462"/>
      <c r="L45" s="462"/>
      <c r="M45" s="462"/>
      <c r="N45" s="463"/>
    </row>
    <row r="46" spans="1:14" ht="12.75" x14ac:dyDescent="0.2">
      <c r="A46" s="452" t="s">
        <v>283</v>
      </c>
      <c r="B46" s="453"/>
      <c r="C46" s="454"/>
      <c r="D46" s="464"/>
      <c r="E46" s="465"/>
      <c r="F46" s="465"/>
      <c r="G46" s="465"/>
      <c r="H46" s="465"/>
      <c r="I46" s="465"/>
      <c r="J46" s="465"/>
      <c r="K46" s="465"/>
      <c r="L46" s="465"/>
      <c r="M46" s="465"/>
      <c r="N46" s="466"/>
    </row>
    <row r="47" spans="1:14" ht="12.75" x14ac:dyDescent="0.2">
      <c r="A47" s="452"/>
      <c r="B47" s="453"/>
      <c r="C47" s="454"/>
      <c r="D47" s="464"/>
      <c r="E47" s="465"/>
      <c r="F47" s="465"/>
      <c r="G47" s="465"/>
      <c r="H47" s="465"/>
      <c r="I47" s="465"/>
      <c r="J47" s="465"/>
      <c r="K47" s="465"/>
      <c r="L47" s="465"/>
      <c r="M47" s="465"/>
      <c r="N47" s="466"/>
    </row>
    <row r="48" spans="1:14" ht="16.5" x14ac:dyDescent="0.2">
      <c r="A48" s="452" t="s">
        <v>87</v>
      </c>
      <c r="B48" s="453"/>
      <c r="C48" s="454"/>
      <c r="D48" s="464"/>
      <c r="E48" s="465"/>
      <c r="F48" s="465"/>
      <c r="G48" s="465"/>
      <c r="H48" s="465"/>
      <c r="I48" s="465"/>
      <c r="J48" s="465"/>
      <c r="K48" s="465"/>
      <c r="L48" s="465"/>
      <c r="M48" s="465"/>
      <c r="N48" s="466"/>
    </row>
    <row r="49" spans="1:15" ht="12.75" x14ac:dyDescent="0.2">
      <c r="A49" s="452" t="s">
        <v>88</v>
      </c>
      <c r="B49" s="453"/>
      <c r="C49" s="454"/>
      <c r="D49" s="464"/>
      <c r="E49" s="465"/>
      <c r="F49" s="465"/>
      <c r="G49" s="465"/>
      <c r="H49" s="465"/>
      <c r="I49" s="465"/>
      <c r="J49" s="465"/>
      <c r="K49" s="465"/>
      <c r="L49" s="465"/>
      <c r="M49" s="465"/>
      <c r="N49" s="466"/>
    </row>
    <row r="50" spans="1:15" ht="13.5" thickBot="1" x14ac:dyDescent="0.25">
      <c r="A50" s="455"/>
      <c r="B50" s="456"/>
      <c r="C50" s="457"/>
      <c r="D50" s="467"/>
      <c r="E50" s="468"/>
      <c r="F50" s="468"/>
      <c r="G50" s="468"/>
      <c r="H50" s="468"/>
      <c r="I50" s="468"/>
      <c r="J50" s="468"/>
      <c r="K50" s="468"/>
      <c r="L50" s="468"/>
      <c r="M50" s="468"/>
      <c r="N50" s="469"/>
    </row>
    <row r="51" spans="1:15" ht="16.5" x14ac:dyDescent="0.2">
      <c r="A51" s="458" t="s">
        <v>89</v>
      </c>
      <c r="B51" s="459"/>
      <c r="C51" s="460"/>
      <c r="D51" s="470" t="s">
        <v>226</v>
      </c>
      <c r="E51" s="470"/>
      <c r="F51" s="470"/>
      <c r="G51" s="470"/>
      <c r="H51" s="470"/>
      <c r="I51" s="470"/>
      <c r="J51" s="470"/>
      <c r="K51" s="470"/>
      <c r="L51" s="470"/>
      <c r="M51" s="470"/>
      <c r="N51" s="471"/>
    </row>
    <row r="52" spans="1:15" ht="16.5" x14ac:dyDescent="0.2">
      <c r="A52" s="452" t="s">
        <v>90</v>
      </c>
      <c r="B52" s="453"/>
      <c r="C52" s="454"/>
      <c r="D52" s="472"/>
      <c r="E52" s="472"/>
      <c r="F52" s="472"/>
      <c r="G52" s="472"/>
      <c r="H52" s="472"/>
      <c r="I52" s="472"/>
      <c r="J52" s="472"/>
      <c r="K52" s="472"/>
      <c r="L52" s="472"/>
      <c r="M52" s="472"/>
      <c r="N52" s="473"/>
    </row>
    <row r="53" spans="1:15" ht="16.5" x14ac:dyDescent="0.2">
      <c r="A53" s="452" t="s">
        <v>91</v>
      </c>
      <c r="B53" s="453"/>
      <c r="C53" s="454"/>
      <c r="D53" s="472"/>
      <c r="E53" s="472"/>
      <c r="F53" s="472"/>
      <c r="G53" s="472"/>
      <c r="H53" s="472"/>
      <c r="I53" s="472"/>
      <c r="J53" s="472"/>
      <c r="K53" s="472"/>
      <c r="L53" s="472"/>
      <c r="M53" s="472"/>
      <c r="N53" s="473"/>
    </row>
    <row r="54" spans="1:15" ht="12.75" x14ac:dyDescent="0.2">
      <c r="A54" s="452" t="s">
        <v>198</v>
      </c>
      <c r="B54" s="453"/>
      <c r="C54" s="454"/>
      <c r="D54" s="472"/>
      <c r="E54" s="472"/>
      <c r="F54" s="472"/>
      <c r="G54" s="472"/>
      <c r="H54" s="472"/>
      <c r="I54" s="472"/>
      <c r="J54" s="472"/>
      <c r="K54" s="472"/>
      <c r="L54" s="472"/>
      <c r="M54" s="472"/>
      <c r="N54" s="473"/>
    </row>
    <row r="55" spans="1:15" ht="13.5" thickBot="1" x14ac:dyDescent="0.25">
      <c r="A55" s="455"/>
      <c r="B55" s="456"/>
      <c r="C55" s="457"/>
      <c r="D55" s="474"/>
      <c r="E55" s="474"/>
      <c r="F55" s="474"/>
      <c r="G55" s="474"/>
      <c r="H55" s="474"/>
      <c r="I55" s="474"/>
      <c r="J55" s="474"/>
      <c r="K55" s="474"/>
      <c r="L55" s="474"/>
      <c r="M55" s="474"/>
      <c r="N55" s="475"/>
    </row>
    <row r="56" spans="1:15" x14ac:dyDescent="0.25">
      <c r="A56" s="9"/>
      <c r="C56" s="5"/>
    </row>
    <row r="57" spans="1:15" ht="14.45" customHeight="1" x14ac:dyDescent="0.2">
      <c r="A57" s="431" t="s">
        <v>92</v>
      </c>
      <c r="B57" s="432"/>
      <c r="C57" s="432"/>
      <c r="D57" s="432"/>
      <c r="E57" s="432"/>
      <c r="F57" s="432"/>
      <c r="G57" s="432"/>
      <c r="H57" s="432"/>
      <c r="I57" s="432"/>
      <c r="J57" s="432"/>
      <c r="K57" s="432"/>
      <c r="L57" s="432"/>
      <c r="M57" s="432"/>
      <c r="N57" s="433"/>
    </row>
    <row r="58" spans="1:15" ht="14.45" customHeight="1" x14ac:dyDescent="0.2">
      <c r="A58" s="434"/>
      <c r="B58" s="435"/>
      <c r="C58" s="435"/>
      <c r="D58" s="435"/>
      <c r="E58" s="435"/>
      <c r="F58" s="435"/>
      <c r="G58" s="435"/>
      <c r="H58" s="435"/>
      <c r="I58" s="435"/>
      <c r="J58" s="435"/>
      <c r="K58" s="435"/>
      <c r="L58" s="435"/>
      <c r="M58" s="435"/>
      <c r="N58" s="436"/>
    </row>
    <row r="59" spans="1:15" ht="12.75" x14ac:dyDescent="0.2">
      <c r="A59" s="495" t="s">
        <v>71</v>
      </c>
      <c r="B59" s="495"/>
      <c r="C59" s="496"/>
      <c r="D59" s="499" t="s">
        <v>95</v>
      </c>
      <c r="E59" s="499"/>
      <c r="F59" s="499"/>
      <c r="G59" s="499"/>
      <c r="H59" s="499"/>
      <c r="I59" s="499"/>
      <c r="J59" s="499"/>
      <c r="K59" s="499"/>
      <c r="L59" s="499"/>
      <c r="M59" s="499"/>
      <c r="N59" s="499"/>
    </row>
    <row r="60" spans="1:15" ht="6.75" customHeight="1" x14ac:dyDescent="0.2">
      <c r="A60" s="497"/>
      <c r="B60" s="497"/>
      <c r="C60" s="498"/>
      <c r="D60" s="494"/>
      <c r="E60" s="494"/>
      <c r="F60" s="494"/>
      <c r="G60" s="494"/>
      <c r="H60" s="494"/>
      <c r="I60" s="494"/>
      <c r="J60" s="494"/>
      <c r="K60" s="494"/>
      <c r="L60" s="494"/>
      <c r="M60" s="494"/>
      <c r="N60" s="494"/>
    </row>
    <row r="61" spans="1:15" ht="12.75" hidden="1" x14ac:dyDescent="0.2">
      <c r="A61" s="497"/>
      <c r="B61" s="497"/>
      <c r="C61" s="498"/>
      <c r="D61" s="494"/>
      <c r="E61" s="494"/>
      <c r="F61" s="494"/>
      <c r="G61" s="494"/>
      <c r="H61" s="494"/>
      <c r="I61" s="494"/>
      <c r="J61" s="494"/>
      <c r="K61" s="494"/>
      <c r="L61" s="494"/>
      <c r="M61" s="494"/>
      <c r="N61" s="494"/>
    </row>
    <row r="62" spans="1:15" ht="32.25" customHeight="1" x14ac:dyDescent="0.2">
      <c r="A62" s="492" t="s">
        <v>93</v>
      </c>
      <c r="B62" s="492"/>
      <c r="C62" s="493"/>
      <c r="D62" s="494" t="s">
        <v>264</v>
      </c>
      <c r="E62" s="494"/>
      <c r="F62" s="494"/>
      <c r="G62" s="494"/>
      <c r="H62" s="494"/>
      <c r="I62" s="494"/>
      <c r="J62" s="494"/>
      <c r="K62" s="494"/>
      <c r="L62" s="494"/>
      <c r="M62" s="494"/>
      <c r="N62" s="494"/>
    </row>
    <row r="63" spans="1:15" x14ac:dyDescent="0.25">
      <c r="A63" s="312"/>
      <c r="B63" s="313"/>
      <c r="C63" s="4"/>
      <c r="D63" s="318"/>
      <c r="E63" s="318"/>
    </row>
    <row r="64" spans="1:15" x14ac:dyDescent="0.25">
      <c r="A64" s="9"/>
      <c r="B64" s="9"/>
      <c r="C64" s="6"/>
      <c r="D64" s="6"/>
      <c r="E64" s="6"/>
      <c r="F64" s="6"/>
      <c r="G64" s="6"/>
      <c r="H64" s="6"/>
      <c r="I64" s="6"/>
      <c r="J64" s="6"/>
      <c r="K64" s="6"/>
      <c r="L64" s="6"/>
      <c r="M64" s="6"/>
      <c r="N64" s="6"/>
      <c r="O64" s="3"/>
    </row>
    <row r="65" spans="1:15" x14ac:dyDescent="0.25">
      <c r="A65" s="9"/>
      <c r="B65" s="9"/>
      <c r="C65" s="6"/>
      <c r="D65" s="6"/>
      <c r="E65" s="6"/>
      <c r="F65" s="6"/>
      <c r="G65" s="6"/>
      <c r="H65" s="6"/>
      <c r="I65" s="6"/>
      <c r="J65" s="6"/>
      <c r="K65" s="6"/>
      <c r="L65" s="6"/>
      <c r="M65" s="6"/>
      <c r="N65" s="6"/>
      <c r="O65" s="3"/>
    </row>
    <row r="66" spans="1:15" x14ac:dyDescent="0.25">
      <c r="C66" s="5"/>
    </row>
    <row r="67" spans="1:15" x14ac:dyDescent="0.25">
      <c r="C67" s="5"/>
    </row>
    <row r="68" spans="1:15" x14ac:dyDescent="0.25">
      <c r="C68" s="5"/>
    </row>
    <row r="69" spans="1:15" x14ac:dyDescent="0.25">
      <c r="C69" s="5"/>
    </row>
    <row r="70" spans="1:15" x14ac:dyDescent="0.25">
      <c r="C70" s="5"/>
    </row>
    <row r="71" spans="1:15" x14ac:dyDescent="0.25">
      <c r="C71" s="5"/>
    </row>
    <row r="72" spans="1:15" x14ac:dyDescent="0.25">
      <c r="C72" s="5"/>
    </row>
    <row r="73" spans="1:15" x14ac:dyDescent="0.25">
      <c r="C73" s="5"/>
    </row>
    <row r="74" spans="1:15" x14ac:dyDescent="0.25">
      <c r="C74" s="5"/>
    </row>
    <row r="75" spans="1:15" x14ac:dyDescent="0.25">
      <c r="C75" s="5"/>
    </row>
    <row r="76" spans="1:15" x14ac:dyDescent="0.25">
      <c r="C76" s="5"/>
    </row>
    <row r="77" spans="1:15" x14ac:dyDescent="0.2">
      <c r="C77" s="7"/>
      <c r="D77" s="319"/>
      <c r="E77" s="319"/>
      <c r="F77" s="319"/>
      <c r="G77" s="319"/>
      <c r="H77" s="319"/>
      <c r="I77" s="319"/>
      <c r="J77" s="319"/>
      <c r="K77" s="319"/>
      <c r="L77" s="319"/>
      <c r="M77" s="319"/>
      <c r="N77" s="319"/>
    </row>
    <row r="78" spans="1:15" x14ac:dyDescent="0.2">
      <c r="C78" s="7"/>
      <c r="D78" s="319"/>
      <c r="E78" s="319"/>
      <c r="F78" s="319"/>
      <c r="G78" s="319"/>
      <c r="H78" s="319"/>
      <c r="I78" s="319"/>
      <c r="J78" s="319"/>
      <c r="K78" s="319"/>
      <c r="L78" s="319"/>
      <c r="M78" s="319"/>
      <c r="N78" s="319"/>
    </row>
    <row r="79" spans="1:15" x14ac:dyDescent="0.2">
      <c r="C79" s="7"/>
      <c r="D79" s="319"/>
      <c r="E79" s="319"/>
      <c r="F79" s="319"/>
      <c r="G79" s="319"/>
      <c r="H79" s="319"/>
      <c r="I79" s="319"/>
      <c r="J79" s="319"/>
      <c r="K79" s="319"/>
      <c r="L79" s="319"/>
      <c r="M79" s="319"/>
      <c r="N79" s="319"/>
    </row>
    <row r="80" spans="1:15" x14ac:dyDescent="0.2">
      <c r="C80" s="7"/>
      <c r="D80" s="319"/>
      <c r="E80" s="319"/>
      <c r="F80" s="319"/>
      <c r="G80" s="319"/>
      <c r="H80" s="319"/>
      <c r="I80" s="319"/>
      <c r="J80" s="319"/>
      <c r="K80" s="319"/>
      <c r="L80" s="319"/>
      <c r="M80" s="319"/>
      <c r="N80" s="319"/>
    </row>
    <row r="81" spans="3:14" x14ac:dyDescent="0.2">
      <c r="C81" s="7"/>
      <c r="D81" s="319"/>
      <c r="E81" s="319"/>
      <c r="F81" s="319"/>
      <c r="G81" s="319"/>
      <c r="H81" s="319"/>
      <c r="I81" s="319"/>
      <c r="J81" s="319"/>
      <c r="K81" s="319"/>
      <c r="L81" s="319"/>
      <c r="M81" s="319"/>
      <c r="N81" s="319"/>
    </row>
    <row r="82" spans="3:14" x14ac:dyDescent="0.2">
      <c r="C82" s="7"/>
      <c r="D82" s="319"/>
      <c r="E82" s="319"/>
      <c r="F82" s="319"/>
      <c r="G82" s="319"/>
      <c r="H82" s="319"/>
      <c r="I82" s="319"/>
      <c r="J82" s="319"/>
      <c r="K82" s="319"/>
      <c r="L82" s="319"/>
      <c r="M82" s="319"/>
      <c r="N82" s="319"/>
    </row>
    <row r="83" spans="3:14" x14ac:dyDescent="0.2">
      <c r="C83" s="7"/>
      <c r="D83" s="319"/>
      <c r="E83" s="319"/>
      <c r="F83" s="319"/>
      <c r="G83" s="319"/>
      <c r="H83" s="319"/>
      <c r="I83" s="319"/>
      <c r="J83" s="319"/>
      <c r="K83" s="319"/>
      <c r="L83" s="319"/>
      <c r="M83" s="319"/>
      <c r="N83" s="319"/>
    </row>
    <row r="84" spans="3:14" x14ac:dyDescent="0.2">
      <c r="C84" s="7"/>
      <c r="D84" s="319"/>
      <c r="E84" s="319"/>
      <c r="F84" s="319"/>
      <c r="G84" s="319"/>
      <c r="H84" s="319"/>
      <c r="I84" s="319"/>
      <c r="J84" s="319"/>
      <c r="K84" s="319"/>
      <c r="L84" s="319"/>
      <c r="M84" s="319"/>
      <c r="N84" s="319"/>
    </row>
    <row r="85" spans="3:14" x14ac:dyDescent="0.2">
      <c r="C85" s="7"/>
      <c r="D85" s="319"/>
      <c r="E85" s="319"/>
      <c r="F85" s="319"/>
      <c r="G85" s="319"/>
      <c r="H85" s="319"/>
      <c r="I85" s="319"/>
      <c r="J85" s="319"/>
      <c r="K85" s="319"/>
      <c r="L85" s="319"/>
      <c r="M85" s="319"/>
      <c r="N85" s="319"/>
    </row>
    <row r="86" spans="3:14" x14ac:dyDescent="0.2">
      <c r="C86" s="7"/>
      <c r="D86" s="319"/>
      <c r="E86" s="319"/>
      <c r="F86" s="319"/>
      <c r="G86" s="319"/>
      <c r="H86" s="319"/>
      <c r="I86" s="319"/>
      <c r="J86" s="319"/>
      <c r="K86" s="319"/>
      <c r="L86" s="319"/>
      <c r="M86" s="319"/>
      <c r="N86" s="319"/>
    </row>
    <row r="87" spans="3:14" x14ac:dyDescent="0.2">
      <c r="C87" s="7"/>
      <c r="D87" s="319"/>
      <c r="E87" s="319"/>
      <c r="F87" s="319"/>
      <c r="G87" s="319"/>
      <c r="H87" s="319"/>
      <c r="I87" s="319"/>
      <c r="J87" s="319"/>
      <c r="K87" s="319"/>
      <c r="L87" s="319"/>
      <c r="M87" s="319"/>
      <c r="N87" s="319"/>
    </row>
    <row r="88" spans="3:14" x14ac:dyDescent="0.2">
      <c r="C88" s="7"/>
      <c r="D88" s="319"/>
      <c r="E88" s="319"/>
      <c r="F88" s="319"/>
      <c r="G88" s="319"/>
      <c r="H88" s="319"/>
      <c r="I88" s="319"/>
      <c r="J88" s="319"/>
      <c r="K88" s="319"/>
      <c r="L88" s="319"/>
      <c r="M88" s="319"/>
      <c r="N88" s="319"/>
    </row>
  </sheetData>
  <mergeCells count="56">
    <mergeCell ref="A29:C29"/>
    <mergeCell ref="D29:N29"/>
    <mergeCell ref="A30:C31"/>
    <mergeCell ref="D30:N31"/>
    <mergeCell ref="A32:C33"/>
    <mergeCell ref="D32:N33"/>
    <mergeCell ref="A24:C25"/>
    <mergeCell ref="D24:N25"/>
    <mergeCell ref="A26:C26"/>
    <mergeCell ref="A27:C28"/>
    <mergeCell ref="D27:N28"/>
    <mergeCell ref="D26:N26"/>
    <mergeCell ref="A62:C62"/>
    <mergeCell ref="D62:N62"/>
    <mergeCell ref="A59:C61"/>
    <mergeCell ref="D59:N61"/>
    <mergeCell ref="A57:N58"/>
    <mergeCell ref="A41:C41"/>
    <mergeCell ref="D41:N41"/>
    <mergeCell ref="A43:N44"/>
    <mergeCell ref="A39:C39"/>
    <mergeCell ref="D39:N39"/>
    <mergeCell ref="A40:C40"/>
    <mergeCell ref="D40:N40"/>
    <mergeCell ref="A54:C55"/>
    <mergeCell ref="A51:C51"/>
    <mergeCell ref="D45:N50"/>
    <mergeCell ref="A46:C47"/>
    <mergeCell ref="D51:N55"/>
    <mergeCell ref="A52:C52"/>
    <mergeCell ref="A53:C53"/>
    <mergeCell ref="A48:C48"/>
    <mergeCell ref="A49:C50"/>
    <mergeCell ref="A45:C45"/>
    <mergeCell ref="A18:B20"/>
    <mergeCell ref="C18:N20"/>
    <mergeCell ref="A22:N23"/>
    <mergeCell ref="A5:N6"/>
    <mergeCell ref="D1:K2"/>
    <mergeCell ref="C7:N8"/>
    <mergeCell ref="A4:E4"/>
    <mergeCell ref="A17:B17"/>
    <mergeCell ref="C17:N17"/>
    <mergeCell ref="A9:B10"/>
    <mergeCell ref="C9:N10"/>
    <mergeCell ref="A11:B12"/>
    <mergeCell ref="C11:N12"/>
    <mergeCell ref="A13:B16"/>
    <mergeCell ref="C13:N16"/>
    <mergeCell ref="A7:B8"/>
    <mergeCell ref="D34:N35"/>
    <mergeCell ref="A38:C38"/>
    <mergeCell ref="A36:C37"/>
    <mergeCell ref="D36:N37"/>
    <mergeCell ref="A34:C35"/>
    <mergeCell ref="D38:N38"/>
  </mergeCells>
  <pageMargins left="0.7" right="0.7" top="0.75" bottom="0.75" header="0.3" footer="0.3"/>
  <pageSetup scale="63" fitToHeight="2" orientation="portrait" r:id="rId1"/>
  <rowBreaks count="1" manualBreakCount="1">
    <brk id="4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75"/>
  <sheetViews>
    <sheetView showGridLines="0" zoomScale="110" zoomScaleNormal="110" workbookViewId="0">
      <selection activeCell="F18" sqref="F18"/>
    </sheetView>
  </sheetViews>
  <sheetFormatPr defaultColWidth="9.140625" defaultRowHeight="15.75" x14ac:dyDescent="0.25"/>
  <cols>
    <col min="1" max="1" width="13.140625" style="222" customWidth="1"/>
    <col min="2" max="2" width="21.7109375" style="223" customWidth="1"/>
    <col min="3" max="3" width="21.5703125" style="223" customWidth="1"/>
    <col min="4" max="4" width="2.5703125" style="223" customWidth="1"/>
    <col min="5" max="5" width="17.85546875" style="230" customWidth="1"/>
    <col min="6" max="6" width="14.28515625" style="231" customWidth="1"/>
    <col min="7" max="7" width="8.7109375" style="231" customWidth="1"/>
    <col min="8" max="8" width="17.7109375" style="231" customWidth="1"/>
    <col min="9" max="9" width="17.5703125" style="227" customWidth="1"/>
    <col min="10" max="10" width="16.7109375" style="227" customWidth="1"/>
    <col min="11" max="11" width="15.85546875" style="227" customWidth="1"/>
    <col min="12" max="12" width="14.85546875" style="227" customWidth="1"/>
    <col min="13" max="13" width="26.85546875" style="227" customWidth="1"/>
    <col min="14" max="14" width="18.28515625" style="155" customWidth="1"/>
    <col min="15" max="16384" width="9.140625" style="182"/>
  </cols>
  <sheetData>
    <row r="1" spans="1:15" ht="27" x14ac:dyDescent="0.2">
      <c r="A1" s="530" t="s">
        <v>182</v>
      </c>
      <c r="B1" s="530"/>
      <c r="C1" s="530"/>
      <c r="D1" s="530"/>
      <c r="E1" s="530"/>
      <c r="F1" s="530"/>
      <c r="G1" s="530"/>
      <c r="H1" s="530"/>
      <c r="I1" s="530"/>
      <c r="J1" s="530"/>
      <c r="K1" s="530"/>
      <c r="L1" s="530"/>
      <c r="M1" s="530"/>
    </row>
    <row r="2" spans="1:15" ht="17.25" customHeight="1" x14ac:dyDescent="0.35">
      <c r="A2" s="183"/>
      <c r="B2" s="183"/>
      <c r="C2" s="184"/>
      <c r="D2" s="184"/>
      <c r="E2" s="184"/>
      <c r="F2" s="531" t="s">
        <v>142</v>
      </c>
      <c r="G2" s="531"/>
      <c r="H2" s="185">
        <f>'Lead Agency Budget'!B4</f>
        <v>0</v>
      </c>
      <c r="I2" s="186"/>
      <c r="J2" s="531" t="s">
        <v>183</v>
      </c>
      <c r="K2" s="531"/>
      <c r="L2" s="185">
        <f>COUNTA('Subcontractor #1 Budget'!B7:E7,'Subcontractor #2 Budget'!B7:E7,'Subcontractor #3 Budget'!B7:E7,'Subcontractor #4 Budget'!B7:E7)</f>
        <v>0</v>
      </c>
      <c r="M2" s="183"/>
    </row>
    <row r="3" spans="1:15" ht="17.25" customHeight="1" x14ac:dyDescent="0.35">
      <c r="A3" s="187"/>
      <c r="B3" s="187"/>
      <c r="C3" s="188"/>
      <c r="D3" s="188"/>
      <c r="E3" s="188"/>
      <c r="F3" s="531" t="s">
        <v>143</v>
      </c>
      <c r="G3" s="531"/>
      <c r="H3" s="185">
        <f>'Lead Agency Budget'!B5</f>
        <v>0</v>
      </c>
      <c r="I3" s="186"/>
      <c r="J3" s="531" t="s">
        <v>128</v>
      </c>
      <c r="K3" s="531"/>
      <c r="L3" s="185">
        <f>'Lead Agency Budget'!D10+'Subcontractor #1 Budget'!D10+'Subcontractor #2 Budget'!D10+'Subcontractor #3 Budget'!D10+'Subcontractor #4 Budget'!D10</f>
        <v>0</v>
      </c>
      <c r="M3" s="189"/>
    </row>
    <row r="4" spans="1:15" s="192" customFormat="1" ht="17.25" customHeight="1" x14ac:dyDescent="0.3">
      <c r="A4" s="188"/>
      <c r="B4" s="188"/>
      <c r="C4" s="188"/>
      <c r="D4" s="188"/>
      <c r="E4" s="188"/>
      <c r="F4" s="531" t="s">
        <v>144</v>
      </c>
      <c r="G4" s="531"/>
      <c r="H4" s="185" t="s">
        <v>280</v>
      </c>
      <c r="I4" s="186"/>
      <c r="J4" s="190"/>
      <c r="K4" s="188"/>
      <c r="L4" s="190"/>
      <c r="M4" s="190"/>
      <c r="N4" s="191"/>
    </row>
    <row r="5" spans="1:15" s="149" customFormat="1" ht="12.75" x14ac:dyDescent="0.2">
      <c r="A5" s="193"/>
      <c r="B5" s="193"/>
      <c r="C5" s="193"/>
      <c r="D5" s="193"/>
      <c r="E5" s="193"/>
      <c r="F5" s="527"/>
      <c r="G5" s="527"/>
      <c r="H5" s="527"/>
      <c r="I5" s="527"/>
      <c r="J5" s="154"/>
      <c r="K5" s="194"/>
      <c r="L5" s="154"/>
      <c r="M5" s="154"/>
      <c r="N5" s="155"/>
    </row>
    <row r="6" spans="1:15" s="149" customFormat="1" ht="18.95" customHeight="1" x14ac:dyDescent="0.2">
      <c r="A6" s="507" t="s">
        <v>145</v>
      </c>
      <c r="B6" s="507"/>
      <c r="C6" s="507"/>
      <c r="D6" s="507"/>
      <c r="E6" s="507"/>
      <c r="F6" s="507"/>
      <c r="G6" s="507"/>
      <c r="H6" s="507"/>
      <c r="I6" s="507"/>
      <c r="J6" s="507"/>
      <c r="K6" s="507"/>
      <c r="L6" s="507"/>
      <c r="M6" s="507"/>
      <c r="N6" s="507"/>
    </row>
    <row r="7" spans="1:15" s="149" customFormat="1" ht="32.25" customHeight="1" x14ac:dyDescent="0.2">
      <c r="A7" s="519" t="s">
        <v>141</v>
      </c>
      <c r="B7" s="532" t="s">
        <v>288</v>
      </c>
      <c r="C7" s="534" t="s">
        <v>286</v>
      </c>
      <c r="D7" s="282"/>
      <c r="E7" s="195"/>
      <c r="F7" s="196"/>
      <c r="G7" s="196"/>
      <c r="H7" s="245" t="s">
        <v>0</v>
      </c>
      <c r="I7" s="536" t="s">
        <v>171</v>
      </c>
      <c r="J7" s="529" t="s">
        <v>114</v>
      </c>
      <c r="K7" s="506" t="s">
        <v>113</v>
      </c>
      <c r="L7" s="506" t="s">
        <v>15</v>
      </c>
      <c r="M7" s="506" t="s">
        <v>129</v>
      </c>
      <c r="N7" s="506" t="s">
        <v>303</v>
      </c>
    </row>
    <row r="8" spans="1:15" s="149" customFormat="1" ht="24" customHeight="1" x14ac:dyDescent="0.2">
      <c r="A8" s="519"/>
      <c r="B8" s="533"/>
      <c r="C8" s="534"/>
      <c r="D8" s="282"/>
      <c r="E8" s="195"/>
      <c r="F8" s="197" t="s">
        <v>180</v>
      </c>
      <c r="G8" s="198"/>
      <c r="H8" s="246" t="s">
        <v>1</v>
      </c>
      <c r="I8" s="536"/>
      <c r="J8" s="529"/>
      <c r="K8" s="506"/>
      <c r="L8" s="506"/>
      <c r="M8" s="506"/>
      <c r="N8" s="506"/>
      <c r="O8" s="199"/>
    </row>
    <row r="9" spans="1:15" s="149" customFormat="1" ht="24" customHeight="1" x14ac:dyDescent="0.2">
      <c r="A9" s="519"/>
      <c r="B9" s="516" t="s">
        <v>290</v>
      </c>
      <c r="C9" s="518" t="s">
        <v>291</v>
      </c>
      <c r="D9" s="285"/>
      <c r="E9" s="281" t="s">
        <v>227</v>
      </c>
      <c r="F9" s="520">
        <f>'Lead Agency Budget'!B4</f>
        <v>0</v>
      </c>
      <c r="G9" s="521"/>
      <c r="H9" s="200">
        <f>SUM(I9:M9)</f>
        <v>0</v>
      </c>
      <c r="I9" s="200">
        <f>'Lead Agency Budget'!N12</f>
        <v>0</v>
      </c>
      <c r="J9" s="200">
        <f>'Lead Agency Budget'!O12</f>
        <v>0</v>
      </c>
      <c r="K9" s="200">
        <f>'Lead Agency Budget'!P12</f>
        <v>0</v>
      </c>
      <c r="L9" s="200">
        <f>'Lead Agency Budget'!Q12</f>
        <v>0</v>
      </c>
      <c r="M9" s="200">
        <f>'Lead Agency Budget'!R12</f>
        <v>0</v>
      </c>
      <c r="N9" s="200">
        <f>'Lead Agency Budget'!S12</f>
        <v>0</v>
      </c>
    </row>
    <row r="10" spans="1:15" s="149" customFormat="1" ht="27.6" customHeight="1" x14ac:dyDescent="0.2">
      <c r="A10" s="519"/>
      <c r="B10" s="517"/>
      <c r="C10" s="518"/>
      <c r="D10" s="285"/>
      <c r="E10" s="281" t="s">
        <v>228</v>
      </c>
      <c r="F10" s="522">
        <f>'Subcontractor #1 Budget'!B7</f>
        <v>0</v>
      </c>
      <c r="G10" s="528"/>
      <c r="H10" s="200">
        <f t="shared" ref="H10:H13" si="0">SUM(I10:M10)</f>
        <v>0</v>
      </c>
      <c r="I10" s="200">
        <f>'Subcontractor #1 Budget'!N12</f>
        <v>0</v>
      </c>
      <c r="J10" s="200">
        <f>'Subcontractor #1 Budget'!O12</f>
        <v>0</v>
      </c>
      <c r="K10" s="200">
        <f>'Subcontractor #1 Budget'!P12</f>
        <v>0</v>
      </c>
      <c r="L10" s="200">
        <f>'Subcontractor #1 Budget'!Q12</f>
        <v>0</v>
      </c>
      <c r="M10" s="200">
        <f>'Subcontractor #1 Budget'!R12</f>
        <v>0</v>
      </c>
      <c r="N10" s="200">
        <f>'Subcontractor #1 Budget'!S12</f>
        <v>0</v>
      </c>
    </row>
    <row r="11" spans="1:15" s="149" customFormat="1" ht="22.7" customHeight="1" x14ac:dyDescent="0.2">
      <c r="A11" s="519"/>
      <c r="B11" s="201">
        <f>(I14/8)*7</f>
        <v>0</v>
      </c>
      <c r="C11" s="201">
        <f>(I14/8)*1</f>
        <v>0</v>
      </c>
      <c r="D11" s="286"/>
      <c r="E11" s="281" t="s">
        <v>229</v>
      </c>
      <c r="F11" s="522">
        <f>'Subcontractor #2 Budget'!B7</f>
        <v>0</v>
      </c>
      <c r="G11" s="528"/>
      <c r="H11" s="200">
        <f t="shared" si="0"/>
        <v>0</v>
      </c>
      <c r="I11" s="200">
        <f>'Subcontractor #2 Budget'!N12</f>
        <v>0</v>
      </c>
      <c r="J11" s="200">
        <f>'Subcontractor #2 Budget'!O12</f>
        <v>0</v>
      </c>
      <c r="K11" s="200">
        <f>'Subcontractor #2 Budget'!P12</f>
        <v>0</v>
      </c>
      <c r="L11" s="200">
        <f>'Subcontractor #2 Budget'!Q12</f>
        <v>0</v>
      </c>
      <c r="M11" s="200">
        <f>'Subcontractor #2 Budget'!R12</f>
        <v>0</v>
      </c>
      <c r="N11" s="200">
        <f>'Subcontractor #2 Budget'!S12</f>
        <v>0</v>
      </c>
    </row>
    <row r="12" spans="1:15" s="149" customFormat="1" ht="23.25" customHeight="1" x14ac:dyDescent="0.2">
      <c r="A12" s="298"/>
      <c r="B12" s="202"/>
      <c r="C12" s="202"/>
      <c r="D12" s="202"/>
      <c r="E12" s="281" t="s">
        <v>230</v>
      </c>
      <c r="F12" s="522">
        <f>'Subcontractor #3 Budget'!B7</f>
        <v>0</v>
      </c>
      <c r="G12" s="528"/>
      <c r="H12" s="200">
        <f t="shared" si="0"/>
        <v>0</v>
      </c>
      <c r="I12" s="200">
        <f>'Subcontractor #3 Budget'!N12</f>
        <v>0</v>
      </c>
      <c r="J12" s="200">
        <f>'Subcontractor #3 Budget'!O12</f>
        <v>0</v>
      </c>
      <c r="K12" s="200">
        <f>'Subcontractor #3 Budget'!P12</f>
        <v>0</v>
      </c>
      <c r="L12" s="200">
        <f>'Subcontractor #3 Budget'!Q12</f>
        <v>0</v>
      </c>
      <c r="M12" s="200">
        <f>'Subcontractor #3 Budget'!R12</f>
        <v>0</v>
      </c>
      <c r="N12" s="200">
        <f>'Subcontractor #3 Budget'!S12</f>
        <v>0</v>
      </c>
    </row>
    <row r="13" spans="1:15" s="149" customFormat="1" ht="30.75" customHeight="1" x14ac:dyDescent="0.2">
      <c r="A13" s="519" t="s">
        <v>141</v>
      </c>
      <c r="B13" s="513" t="s">
        <v>289</v>
      </c>
      <c r="C13" s="515" t="s">
        <v>287</v>
      </c>
      <c r="D13" s="202"/>
      <c r="E13" s="281" t="s">
        <v>231</v>
      </c>
      <c r="F13" s="522">
        <f>'Subcontractor #4 Budget'!B7</f>
        <v>0</v>
      </c>
      <c r="G13" s="522"/>
      <c r="H13" s="200">
        <f t="shared" si="0"/>
        <v>0</v>
      </c>
      <c r="I13" s="200">
        <f>'Subcontractor #4 Budget'!N12</f>
        <v>0</v>
      </c>
      <c r="J13" s="200">
        <f>'Subcontractor #4 Budget'!O12</f>
        <v>0</v>
      </c>
      <c r="K13" s="200">
        <f>'Subcontractor #4 Budget'!P12</f>
        <v>0</v>
      </c>
      <c r="L13" s="200">
        <f>'Subcontractor #4 Budget'!Q12</f>
        <v>0</v>
      </c>
      <c r="M13" s="200">
        <f>'Subcontractor #4 Budget'!R12</f>
        <v>0</v>
      </c>
      <c r="N13" s="200">
        <f>'Subcontractor #4 Budget'!S12</f>
        <v>0</v>
      </c>
    </row>
    <row r="14" spans="1:15" s="149" customFormat="1" ht="22.7" customHeight="1" x14ac:dyDescent="0.25">
      <c r="A14" s="519"/>
      <c r="B14" s="514"/>
      <c r="C14" s="515"/>
      <c r="D14" s="203"/>
      <c r="E14" s="204"/>
      <c r="F14" s="535" t="s">
        <v>2</v>
      </c>
      <c r="G14" s="535"/>
      <c r="H14" s="205">
        <f>SUM(H9:H13)</f>
        <v>0</v>
      </c>
      <c r="I14" s="205">
        <f>SUM(I9:I13)</f>
        <v>0</v>
      </c>
      <c r="J14" s="205">
        <f t="shared" ref="J14:M14" si="1">SUM(J9:J13)</f>
        <v>0</v>
      </c>
      <c r="K14" s="205">
        <f t="shared" si="1"/>
        <v>0</v>
      </c>
      <c r="L14" s="205">
        <f t="shared" si="1"/>
        <v>0</v>
      </c>
      <c r="M14" s="205">
        <f t="shared" si="1"/>
        <v>0</v>
      </c>
      <c r="N14" s="205">
        <f t="shared" ref="N14" si="2">SUM(N9:N13)</f>
        <v>0</v>
      </c>
    </row>
    <row r="15" spans="1:15" s="149" customFormat="1" ht="38.25" customHeight="1" x14ac:dyDescent="0.2">
      <c r="A15" s="519"/>
      <c r="B15" s="516" t="s">
        <v>290</v>
      </c>
      <c r="C15" s="518" t="s">
        <v>292</v>
      </c>
      <c r="D15" s="202"/>
      <c r="E15" s="206"/>
      <c r="F15" s="207"/>
      <c r="G15" s="204"/>
      <c r="H15" s="207"/>
      <c r="I15" s="208"/>
      <c r="J15" s="208"/>
      <c r="K15" s="208"/>
      <c r="L15" s="208"/>
      <c r="M15" s="208"/>
      <c r="N15" s="155"/>
    </row>
    <row r="16" spans="1:15" s="149" customFormat="1" ht="15.75" customHeight="1" x14ac:dyDescent="0.2">
      <c r="A16" s="519"/>
      <c r="B16" s="517"/>
      <c r="C16" s="518"/>
      <c r="D16" s="202"/>
      <c r="E16" s="206"/>
      <c r="F16" s="207"/>
      <c r="G16" s="204"/>
      <c r="H16" s="207"/>
      <c r="I16" s="208"/>
      <c r="J16" s="208"/>
      <c r="K16" s="208"/>
      <c r="L16" s="208"/>
      <c r="M16" s="208"/>
      <c r="N16" s="155"/>
    </row>
    <row r="17" spans="1:14" s="149" customFormat="1" ht="21" customHeight="1" x14ac:dyDescent="0.2">
      <c r="A17" s="519"/>
      <c r="B17" s="201">
        <f>(K14/8)*7</f>
        <v>0</v>
      </c>
      <c r="C17" s="201">
        <f>(K14/8)*1</f>
        <v>0</v>
      </c>
      <c r="D17" s="202"/>
      <c r="E17" s="206"/>
      <c r="F17" s="207"/>
      <c r="G17" s="204"/>
      <c r="H17" s="207"/>
      <c r="I17" s="208"/>
      <c r="J17" s="208"/>
      <c r="K17" s="208"/>
      <c r="L17" s="208"/>
      <c r="M17" s="208"/>
      <c r="N17" s="155"/>
    </row>
    <row r="18" spans="1:14" s="149" customFormat="1" ht="21" customHeight="1" x14ac:dyDescent="0.2">
      <c r="A18" s="325"/>
      <c r="B18" s="286"/>
      <c r="C18" s="286"/>
      <c r="D18" s="202"/>
      <c r="E18" s="206"/>
      <c r="F18" s="207"/>
      <c r="G18" s="204"/>
      <c r="H18" s="207"/>
      <c r="I18" s="208"/>
      <c r="J18" s="208"/>
      <c r="K18" s="208"/>
      <c r="L18" s="208"/>
      <c r="M18" s="208"/>
      <c r="N18" s="155"/>
    </row>
    <row r="19" spans="1:14" s="149" customFormat="1" ht="21" customHeight="1" x14ac:dyDescent="0.2">
      <c r="A19" s="519" t="s">
        <v>141</v>
      </c>
      <c r="B19" s="513" t="s">
        <v>306</v>
      </c>
      <c r="C19" s="515" t="s">
        <v>307</v>
      </c>
      <c r="D19" s="202"/>
      <c r="E19" s="206"/>
      <c r="F19" s="207"/>
      <c r="G19" s="204"/>
      <c r="H19" s="207"/>
      <c r="I19" s="208"/>
      <c r="J19" s="208"/>
      <c r="K19" s="208"/>
      <c r="L19" s="208"/>
      <c r="M19" s="208"/>
      <c r="N19" s="155"/>
    </row>
    <row r="20" spans="1:14" s="149" customFormat="1" ht="21" customHeight="1" x14ac:dyDescent="0.2">
      <c r="A20" s="519"/>
      <c r="B20" s="514"/>
      <c r="C20" s="515"/>
      <c r="D20" s="202"/>
      <c r="E20" s="206"/>
      <c r="F20" s="207"/>
      <c r="G20" s="204"/>
      <c r="H20" s="207"/>
      <c r="I20" s="208"/>
      <c r="J20" s="208"/>
      <c r="K20" s="208"/>
      <c r="L20" s="208"/>
      <c r="M20" s="208"/>
      <c r="N20" s="155"/>
    </row>
    <row r="21" spans="1:14" s="149" customFormat="1" ht="21" customHeight="1" x14ac:dyDescent="0.2">
      <c r="A21" s="519"/>
      <c r="B21" s="516" t="s">
        <v>290</v>
      </c>
      <c r="C21" s="518" t="s">
        <v>292</v>
      </c>
      <c r="D21" s="202"/>
      <c r="E21" s="206"/>
      <c r="F21" s="207"/>
      <c r="G21" s="204"/>
      <c r="H21" s="207"/>
      <c r="I21" s="208"/>
      <c r="J21" s="208"/>
      <c r="K21" s="208"/>
      <c r="L21" s="208"/>
      <c r="M21" s="208"/>
      <c r="N21" s="155"/>
    </row>
    <row r="22" spans="1:14" s="149" customFormat="1" ht="25.5" customHeight="1" x14ac:dyDescent="0.2">
      <c r="A22" s="519"/>
      <c r="B22" s="517"/>
      <c r="C22" s="518"/>
      <c r="D22" s="202"/>
      <c r="E22" s="206"/>
      <c r="F22" s="207"/>
      <c r="G22" s="204"/>
      <c r="H22" s="207"/>
      <c r="I22" s="208"/>
      <c r="J22" s="208"/>
      <c r="K22" s="208"/>
      <c r="L22" s="208"/>
      <c r="M22" s="208"/>
      <c r="N22" s="155"/>
    </row>
    <row r="23" spans="1:14" s="149" customFormat="1" ht="21" customHeight="1" x14ac:dyDescent="0.2">
      <c r="A23" s="519"/>
      <c r="B23" s="201">
        <f>(N14/8)*7</f>
        <v>0</v>
      </c>
      <c r="C23" s="201">
        <f>(N14/8)*1</f>
        <v>0</v>
      </c>
      <c r="D23" s="202"/>
      <c r="E23" s="206"/>
      <c r="F23" s="207"/>
      <c r="G23" s="204"/>
      <c r="H23" s="207"/>
      <c r="I23" s="208"/>
      <c r="J23" s="208"/>
      <c r="K23" s="208"/>
      <c r="L23" s="208"/>
      <c r="M23" s="208"/>
      <c r="N23" s="155"/>
    </row>
    <row r="24" spans="1:14" s="149" customFormat="1" ht="21" customHeight="1" x14ac:dyDescent="0.2">
      <c r="A24" s="325"/>
      <c r="B24" s="379"/>
      <c r="C24" s="379"/>
      <c r="D24" s="202"/>
      <c r="E24" s="206"/>
      <c r="F24" s="207"/>
      <c r="G24" s="204"/>
      <c r="H24" s="207"/>
      <c r="I24" s="208"/>
      <c r="J24" s="208"/>
      <c r="K24" s="208"/>
      <c r="L24" s="208"/>
      <c r="M24" s="208"/>
      <c r="N24" s="155"/>
    </row>
    <row r="25" spans="1:14" s="149" customFormat="1" ht="21" customHeight="1" x14ac:dyDescent="0.2">
      <c r="A25" s="325"/>
      <c r="B25" s="286"/>
      <c r="C25" s="286"/>
      <c r="D25" s="202"/>
      <c r="E25" s="206"/>
      <c r="F25" s="207"/>
      <c r="G25" s="204"/>
      <c r="H25" s="207"/>
      <c r="I25" s="208"/>
      <c r="J25" s="208"/>
      <c r="K25" s="208"/>
      <c r="L25" s="208"/>
      <c r="M25" s="208"/>
      <c r="N25" s="155"/>
    </row>
    <row r="26" spans="1:14" s="149" customFormat="1" ht="32.25" customHeight="1" x14ac:dyDescent="0.2">
      <c r="A26" s="526" t="s">
        <v>279</v>
      </c>
      <c r="B26" s="524" t="s">
        <v>278</v>
      </c>
      <c r="C26" s="524"/>
      <c r="D26" s="523" t="s">
        <v>277</v>
      </c>
      <c r="E26" s="523"/>
      <c r="F26" s="207"/>
      <c r="G26" s="204"/>
      <c r="H26" s="207"/>
      <c r="I26" s="208"/>
      <c r="J26" s="208"/>
      <c r="K26" s="208"/>
      <c r="L26" s="208"/>
      <c r="M26" s="208"/>
      <c r="N26" s="155"/>
    </row>
    <row r="27" spans="1:14" s="149" customFormat="1" ht="21" customHeight="1" x14ac:dyDescent="0.2">
      <c r="A27" s="526"/>
      <c r="B27" s="524"/>
      <c r="C27" s="524"/>
      <c r="D27" s="525" t="e">
        <f>J14/'Lead Agency Budget'!I12</f>
        <v>#DIV/0!</v>
      </c>
      <c r="E27" s="525"/>
      <c r="F27" s="207"/>
      <c r="G27" s="204"/>
      <c r="H27" s="207"/>
      <c r="I27" s="208"/>
      <c r="J27" s="208"/>
      <c r="K27" s="208"/>
      <c r="L27" s="208"/>
      <c r="M27" s="208"/>
      <c r="N27" s="155"/>
    </row>
    <row r="28" spans="1:14" s="149" customFormat="1" ht="21" customHeight="1" x14ac:dyDescent="0.2">
      <c r="A28" s="325"/>
      <c r="B28" s="326"/>
      <c r="C28" s="326"/>
      <c r="D28" s="202"/>
      <c r="E28" s="206"/>
      <c r="F28" s="207"/>
      <c r="G28" s="204"/>
      <c r="H28" s="207"/>
      <c r="I28" s="208"/>
      <c r="J28" s="208"/>
      <c r="K28" s="208"/>
      <c r="L28" s="208"/>
      <c r="M28" s="208"/>
      <c r="N28" s="155"/>
    </row>
    <row r="29" spans="1:14" s="149" customFormat="1" ht="12.75" x14ac:dyDescent="0.2">
      <c r="A29" s="155"/>
      <c r="B29" s="284"/>
      <c r="C29" s="202"/>
      <c r="D29" s="202"/>
      <c r="E29" s="206"/>
      <c r="F29" s="207"/>
      <c r="G29" s="204"/>
      <c r="H29" s="207"/>
      <c r="I29" s="208"/>
      <c r="J29" s="208"/>
      <c r="K29" s="208"/>
      <c r="L29" s="208"/>
      <c r="M29" s="208"/>
      <c r="N29" s="155"/>
    </row>
    <row r="30" spans="1:14" s="149" customFormat="1" ht="18.95" customHeight="1" x14ac:dyDescent="0.2">
      <c r="A30" s="512" t="s">
        <v>162</v>
      </c>
      <c r="B30" s="512"/>
      <c r="C30" s="512"/>
      <c r="D30" s="512"/>
      <c r="E30" s="512"/>
      <c r="F30" s="512"/>
      <c r="G30" s="512"/>
      <c r="H30" s="512"/>
      <c r="I30" s="512"/>
      <c r="J30" s="512"/>
      <c r="K30" s="512"/>
      <c r="L30" s="512"/>
      <c r="M30" s="512"/>
      <c r="N30" s="512"/>
    </row>
    <row r="31" spans="1:14" s="213" customFormat="1" ht="18" customHeight="1" x14ac:dyDescent="0.2">
      <c r="A31" s="209"/>
      <c r="B31" s="209"/>
      <c r="C31" s="210"/>
      <c r="D31" s="210"/>
      <c r="E31" s="211"/>
      <c r="F31" s="196"/>
      <c r="G31" s="196"/>
      <c r="H31" s="245" t="s">
        <v>0</v>
      </c>
      <c r="I31" s="536" t="s">
        <v>171</v>
      </c>
      <c r="J31" s="529" t="s">
        <v>114</v>
      </c>
      <c r="K31" s="506" t="s">
        <v>113</v>
      </c>
      <c r="L31" s="506" t="s">
        <v>15</v>
      </c>
      <c r="M31" s="506" t="s">
        <v>129</v>
      </c>
      <c r="N31" s="506" t="s">
        <v>129</v>
      </c>
    </row>
    <row r="32" spans="1:14" s="213" customFormat="1" ht="18" customHeight="1" x14ac:dyDescent="0.2">
      <c r="A32" s="209"/>
      <c r="B32" s="209"/>
      <c r="C32" s="210"/>
      <c r="D32" s="210"/>
      <c r="E32" s="211"/>
      <c r="F32" s="197" t="s">
        <v>185</v>
      </c>
      <c r="G32" s="198"/>
      <c r="H32" s="246" t="s">
        <v>1</v>
      </c>
      <c r="I32" s="536"/>
      <c r="J32" s="529"/>
      <c r="K32" s="506"/>
      <c r="L32" s="506"/>
      <c r="M32" s="506"/>
      <c r="N32" s="506"/>
    </row>
    <row r="33" spans="1:14" s="213" customFormat="1" ht="18" customHeight="1" x14ac:dyDescent="0.2">
      <c r="A33" s="209"/>
      <c r="B33" s="209"/>
      <c r="C33" s="210"/>
      <c r="D33" s="210"/>
      <c r="E33" s="281" t="s">
        <v>227</v>
      </c>
      <c r="F33" s="520">
        <f>F9</f>
        <v>0</v>
      </c>
      <c r="G33" s="521"/>
      <c r="H33" s="200">
        <f>'Lead Agency Budget'!M93</f>
        <v>0</v>
      </c>
      <c r="I33" s="200">
        <f>'Lead Agency Budget'!N93</f>
        <v>0</v>
      </c>
      <c r="J33" s="200">
        <f>'Lead Agency Budget'!O93</f>
        <v>0</v>
      </c>
      <c r="K33" s="200">
        <f>'Lead Agency Budget'!P93</f>
        <v>0</v>
      </c>
      <c r="L33" s="200">
        <f>'Lead Agency Budget'!Q93</f>
        <v>0</v>
      </c>
      <c r="M33" s="200">
        <f>'Lead Agency Budget'!R93</f>
        <v>0</v>
      </c>
      <c r="N33" s="200">
        <f>'Lead Agency Budget'!S93</f>
        <v>0</v>
      </c>
    </row>
    <row r="34" spans="1:14" s="213" customFormat="1" ht="18" customHeight="1" x14ac:dyDescent="0.2">
      <c r="A34" s="209"/>
      <c r="B34" s="209"/>
      <c r="C34" s="210"/>
      <c r="D34" s="210"/>
      <c r="E34" s="281" t="s">
        <v>228</v>
      </c>
      <c r="F34" s="520">
        <f>F10</f>
        <v>0</v>
      </c>
      <c r="G34" s="521"/>
      <c r="H34" s="200">
        <f>'Subcontractor #1 Budget'!M93</f>
        <v>0</v>
      </c>
      <c r="I34" s="200">
        <f>'Subcontractor #1 Budget'!N93</f>
        <v>0</v>
      </c>
      <c r="J34" s="200">
        <f>'Subcontractor #1 Budget'!O93</f>
        <v>0</v>
      </c>
      <c r="K34" s="200">
        <f>'Subcontractor #1 Budget'!P93</f>
        <v>0</v>
      </c>
      <c r="L34" s="200">
        <f>'Subcontractor #1 Budget'!Q93</f>
        <v>0</v>
      </c>
      <c r="M34" s="200">
        <f>'Subcontractor #1 Budget'!R93</f>
        <v>0</v>
      </c>
      <c r="N34" s="200">
        <f>'Subcontractor #1 Budget'!S93</f>
        <v>0</v>
      </c>
    </row>
    <row r="35" spans="1:14" s="213" customFormat="1" ht="18" customHeight="1" x14ac:dyDescent="0.2">
      <c r="A35" s="209"/>
      <c r="B35" s="209"/>
      <c r="C35" s="210"/>
      <c r="D35" s="210"/>
      <c r="E35" s="281" t="s">
        <v>229</v>
      </c>
      <c r="F35" s="520">
        <f>F11</f>
        <v>0</v>
      </c>
      <c r="G35" s="521"/>
      <c r="H35" s="200">
        <f>'Subcontractor #2 Budget'!M93</f>
        <v>0</v>
      </c>
      <c r="I35" s="200">
        <f>'Subcontractor #2 Budget'!N93</f>
        <v>0</v>
      </c>
      <c r="J35" s="200">
        <f>'Subcontractor #2 Budget'!O93</f>
        <v>0</v>
      </c>
      <c r="K35" s="200">
        <f>'Subcontractor #2 Budget'!P93</f>
        <v>0</v>
      </c>
      <c r="L35" s="200">
        <f>'Subcontractor #2 Budget'!Q93</f>
        <v>0</v>
      </c>
      <c r="M35" s="200">
        <f>'Subcontractor #2 Budget'!R93</f>
        <v>0</v>
      </c>
      <c r="N35" s="200">
        <f>'Subcontractor #2 Budget'!S93</f>
        <v>0</v>
      </c>
    </row>
    <row r="36" spans="1:14" s="213" customFormat="1" ht="18" customHeight="1" x14ac:dyDescent="0.2">
      <c r="A36" s="209"/>
      <c r="B36" s="209"/>
      <c r="C36" s="210"/>
      <c r="D36" s="210"/>
      <c r="E36" s="281" t="s">
        <v>230</v>
      </c>
      <c r="F36" s="520">
        <f>F12</f>
        <v>0</v>
      </c>
      <c r="G36" s="521"/>
      <c r="H36" s="200">
        <f>'Subcontractor #3 Budget'!M93</f>
        <v>0</v>
      </c>
      <c r="I36" s="200">
        <f>'Subcontractor #3 Budget'!N93</f>
        <v>0</v>
      </c>
      <c r="J36" s="200">
        <f>'Subcontractor #3 Budget'!O93</f>
        <v>0</v>
      </c>
      <c r="K36" s="200">
        <f>'Subcontractor #3 Budget'!P93</f>
        <v>0</v>
      </c>
      <c r="L36" s="200">
        <f>'Subcontractor #3 Budget'!Q93</f>
        <v>0</v>
      </c>
      <c r="M36" s="200">
        <f>'Subcontractor #3 Budget'!R93</f>
        <v>0</v>
      </c>
      <c r="N36" s="200">
        <f>'Subcontractor #3 Budget'!S93</f>
        <v>0</v>
      </c>
    </row>
    <row r="37" spans="1:14" s="213" customFormat="1" ht="18" customHeight="1" x14ac:dyDescent="0.2">
      <c r="A37" s="209"/>
      <c r="B37" s="209"/>
      <c r="C37" s="210"/>
      <c r="D37" s="210"/>
      <c r="E37" s="281" t="s">
        <v>231</v>
      </c>
      <c r="F37" s="520">
        <f>F13</f>
        <v>0</v>
      </c>
      <c r="G37" s="520"/>
      <c r="H37" s="200">
        <f>'Subcontractor #4 Budget'!M93</f>
        <v>0</v>
      </c>
      <c r="I37" s="200">
        <f>'Subcontractor #4 Budget'!N93</f>
        <v>0</v>
      </c>
      <c r="J37" s="200">
        <f>'Subcontractor #4 Budget'!O93</f>
        <v>0</v>
      </c>
      <c r="K37" s="200">
        <f>'Subcontractor #4 Budget'!P93</f>
        <v>0</v>
      </c>
      <c r="L37" s="200">
        <f>'Subcontractor #4 Budget'!Q93</f>
        <v>0</v>
      </c>
      <c r="M37" s="200">
        <f>'Subcontractor #4 Budget'!R93</f>
        <v>0</v>
      </c>
      <c r="N37" s="200">
        <f>'Subcontractor #4 Budget'!S93</f>
        <v>0</v>
      </c>
    </row>
    <row r="38" spans="1:14" s="213" customFormat="1" ht="18" customHeight="1" x14ac:dyDescent="0.2">
      <c r="A38" s="209"/>
      <c r="B38" s="209"/>
      <c r="C38" s="210"/>
      <c r="D38" s="210"/>
      <c r="E38" s="211"/>
      <c r="G38" s="214" t="s">
        <v>184</v>
      </c>
      <c r="H38" s="205">
        <f>SUM(H33:H37)</f>
        <v>0</v>
      </c>
      <c r="I38" s="205">
        <f t="shared" ref="I38:M38" si="3">SUM(I33:I37)</f>
        <v>0</v>
      </c>
      <c r="J38" s="205">
        <f t="shared" si="3"/>
        <v>0</v>
      </c>
      <c r="K38" s="205">
        <f t="shared" si="3"/>
        <v>0</v>
      </c>
      <c r="L38" s="205">
        <f t="shared" si="3"/>
        <v>0</v>
      </c>
      <c r="M38" s="205">
        <f t="shared" si="3"/>
        <v>0</v>
      </c>
      <c r="N38" s="205">
        <f t="shared" ref="N38" si="4">SUM(N33:N37)</f>
        <v>0</v>
      </c>
    </row>
    <row r="39" spans="1:14" s="213" customFormat="1" ht="12.75" x14ac:dyDescent="0.2">
      <c r="A39" s="209"/>
      <c r="B39" s="209"/>
      <c r="C39" s="210"/>
      <c r="D39" s="210"/>
      <c r="E39" s="211"/>
      <c r="F39" s="215"/>
      <c r="G39" s="215"/>
      <c r="H39" s="216"/>
      <c r="I39" s="217"/>
      <c r="J39" s="217"/>
      <c r="K39" s="217"/>
      <c r="L39" s="217"/>
      <c r="M39" s="217"/>
      <c r="N39" s="212"/>
    </row>
    <row r="40" spans="1:14" s="213" customFormat="1" ht="15" customHeight="1" x14ac:dyDescent="0.2">
      <c r="A40" s="511" t="s">
        <v>163</v>
      </c>
      <c r="B40" s="511"/>
      <c r="C40" s="511"/>
      <c r="D40" s="511"/>
      <c r="E40" s="511"/>
      <c r="F40" s="511"/>
      <c r="G40" s="511"/>
      <c r="H40" s="511"/>
      <c r="I40" s="511"/>
      <c r="J40" s="511"/>
      <c r="K40" s="511"/>
      <c r="L40" s="511"/>
      <c r="M40" s="511"/>
      <c r="N40" s="511"/>
    </row>
    <row r="41" spans="1:14" s="213" customFormat="1" ht="21" customHeight="1" x14ac:dyDescent="0.2">
      <c r="A41" s="209"/>
      <c r="B41" s="209"/>
      <c r="C41" s="210"/>
      <c r="D41" s="210"/>
      <c r="E41" s="211"/>
      <c r="F41" s="196"/>
      <c r="G41" s="196"/>
      <c r="H41" s="245" t="s">
        <v>0</v>
      </c>
      <c r="I41" s="536" t="s">
        <v>171</v>
      </c>
      <c r="J41" s="529" t="s">
        <v>114</v>
      </c>
      <c r="K41" s="506" t="s">
        <v>113</v>
      </c>
      <c r="L41" s="506" t="s">
        <v>15</v>
      </c>
      <c r="M41" s="506" t="s">
        <v>129</v>
      </c>
      <c r="N41" s="506" t="s">
        <v>129</v>
      </c>
    </row>
    <row r="42" spans="1:14" s="213" customFormat="1" ht="16.5" customHeight="1" x14ac:dyDescent="0.2">
      <c r="A42" s="209"/>
      <c r="B42" s="209"/>
      <c r="C42" s="210"/>
      <c r="D42" s="210"/>
      <c r="E42" s="211"/>
      <c r="F42" s="197" t="s">
        <v>185</v>
      </c>
      <c r="G42" s="198"/>
      <c r="H42" s="246" t="s">
        <v>1</v>
      </c>
      <c r="I42" s="536"/>
      <c r="J42" s="529"/>
      <c r="K42" s="506"/>
      <c r="L42" s="506"/>
      <c r="M42" s="506"/>
      <c r="N42" s="506"/>
    </row>
    <row r="43" spans="1:14" s="213" customFormat="1" ht="16.5" customHeight="1" x14ac:dyDescent="0.2">
      <c r="A43" s="209"/>
      <c r="B43" s="209"/>
      <c r="C43" s="210"/>
      <c r="D43" s="210"/>
      <c r="E43" s="281" t="s">
        <v>227</v>
      </c>
      <c r="F43" s="520">
        <f>F9</f>
        <v>0</v>
      </c>
      <c r="G43" s="521"/>
      <c r="H43" s="200">
        <f>'Lead Agency Budget'!M126</f>
        <v>0</v>
      </c>
      <c r="I43" s="200">
        <f>'Lead Agency Budget'!N126</f>
        <v>0</v>
      </c>
      <c r="J43" s="200">
        <f>'Lead Agency Budget'!O126</f>
        <v>0</v>
      </c>
      <c r="K43" s="200">
        <f>'Lead Agency Budget'!P126</f>
        <v>0</v>
      </c>
      <c r="L43" s="200">
        <f>'Lead Agency Budget'!Q126</f>
        <v>0</v>
      </c>
      <c r="M43" s="200">
        <f>'Lead Agency Budget'!R126</f>
        <v>0</v>
      </c>
      <c r="N43" s="200">
        <f>'Lead Agency Budget'!S126</f>
        <v>0</v>
      </c>
    </row>
    <row r="44" spans="1:14" s="213" customFormat="1" ht="16.5" customHeight="1" x14ac:dyDescent="0.2">
      <c r="A44" s="209"/>
      <c r="B44" s="209"/>
      <c r="C44" s="210"/>
      <c r="D44" s="210"/>
      <c r="E44" s="281" t="s">
        <v>228</v>
      </c>
      <c r="F44" s="520">
        <f>F10</f>
        <v>0</v>
      </c>
      <c r="G44" s="521"/>
      <c r="H44" s="200">
        <f>'Subcontractor #1 Budget'!M126</f>
        <v>0</v>
      </c>
      <c r="I44" s="200">
        <f>'Subcontractor #1 Budget'!N126</f>
        <v>0</v>
      </c>
      <c r="J44" s="200">
        <f>'Subcontractor #1 Budget'!O126</f>
        <v>0</v>
      </c>
      <c r="K44" s="200">
        <f>'Subcontractor #1 Budget'!P126</f>
        <v>0</v>
      </c>
      <c r="L44" s="200">
        <f>'Subcontractor #1 Budget'!Q126</f>
        <v>0</v>
      </c>
      <c r="M44" s="200">
        <f>'Subcontractor #1 Budget'!R126</f>
        <v>0</v>
      </c>
      <c r="N44" s="200">
        <f>'Subcontractor #1 Budget'!S126</f>
        <v>0</v>
      </c>
    </row>
    <row r="45" spans="1:14" s="213" customFormat="1" ht="16.5" customHeight="1" x14ac:dyDescent="0.2">
      <c r="A45" s="209"/>
      <c r="B45" s="209"/>
      <c r="C45" s="210"/>
      <c r="D45" s="210"/>
      <c r="E45" s="281" t="s">
        <v>229</v>
      </c>
      <c r="F45" s="520">
        <f>F11</f>
        <v>0</v>
      </c>
      <c r="G45" s="521"/>
      <c r="H45" s="200">
        <f>'Subcontractor #2 Budget'!M126</f>
        <v>0</v>
      </c>
      <c r="I45" s="200">
        <f>'Subcontractor #2 Budget'!N126</f>
        <v>0</v>
      </c>
      <c r="J45" s="200">
        <f>'Subcontractor #2 Budget'!O126</f>
        <v>0</v>
      </c>
      <c r="K45" s="200">
        <f>'Subcontractor #2 Budget'!P126</f>
        <v>0</v>
      </c>
      <c r="L45" s="200">
        <f>'Subcontractor #2 Budget'!Q126</f>
        <v>0</v>
      </c>
      <c r="M45" s="200">
        <f>'Subcontractor #2 Budget'!R126</f>
        <v>0</v>
      </c>
      <c r="N45" s="200">
        <f>'Subcontractor #2 Budget'!S126</f>
        <v>0</v>
      </c>
    </row>
    <row r="46" spans="1:14" s="213" customFormat="1" ht="16.5" customHeight="1" x14ac:dyDescent="0.2">
      <c r="A46" s="209"/>
      <c r="B46" s="209"/>
      <c r="C46" s="210"/>
      <c r="D46" s="210"/>
      <c r="E46" s="281" t="s">
        <v>230</v>
      </c>
      <c r="F46" s="520">
        <f>F12</f>
        <v>0</v>
      </c>
      <c r="G46" s="521"/>
      <c r="H46" s="200">
        <f>'Subcontractor #3 Budget'!M126</f>
        <v>0</v>
      </c>
      <c r="I46" s="200">
        <f>'Subcontractor #3 Budget'!N126</f>
        <v>0</v>
      </c>
      <c r="J46" s="200">
        <f>'Subcontractor #3 Budget'!O126</f>
        <v>0</v>
      </c>
      <c r="K46" s="200">
        <f>'Subcontractor #3 Budget'!P126</f>
        <v>0</v>
      </c>
      <c r="L46" s="200">
        <f>'Subcontractor #3 Budget'!Q126</f>
        <v>0</v>
      </c>
      <c r="M46" s="200">
        <f>'Subcontractor #3 Budget'!R126</f>
        <v>0</v>
      </c>
      <c r="N46" s="200">
        <f>'Subcontractor #3 Budget'!S126</f>
        <v>0</v>
      </c>
    </row>
    <row r="47" spans="1:14" s="213" customFormat="1" ht="16.5" customHeight="1" x14ac:dyDescent="0.2">
      <c r="A47" s="209"/>
      <c r="B47" s="209"/>
      <c r="C47" s="210"/>
      <c r="D47" s="210"/>
      <c r="E47" s="281" t="s">
        <v>231</v>
      </c>
      <c r="F47" s="520">
        <f>F13</f>
        <v>0</v>
      </c>
      <c r="G47" s="521"/>
      <c r="H47" s="200">
        <f>'Subcontractor #4 Budget'!M126</f>
        <v>0</v>
      </c>
      <c r="I47" s="200">
        <f>'Subcontractor #4 Budget'!N126</f>
        <v>0</v>
      </c>
      <c r="J47" s="200">
        <f>'Subcontractor #4 Budget'!O126</f>
        <v>0</v>
      </c>
      <c r="K47" s="200">
        <f>'Subcontractor #4 Budget'!P126</f>
        <v>0</v>
      </c>
      <c r="L47" s="200">
        <f>'Subcontractor #4 Budget'!Q126</f>
        <v>0</v>
      </c>
      <c r="M47" s="200">
        <f>'Subcontractor #4 Budget'!R126</f>
        <v>0</v>
      </c>
      <c r="N47" s="200">
        <f>'Subcontractor #4 Budget'!S126</f>
        <v>0</v>
      </c>
    </row>
    <row r="48" spans="1:14" s="213" customFormat="1" ht="16.5" customHeight="1" x14ac:dyDescent="0.2">
      <c r="A48" s="209"/>
      <c r="B48" s="209"/>
      <c r="C48" s="210"/>
      <c r="D48" s="210"/>
      <c r="E48" s="211"/>
      <c r="G48" s="214" t="s">
        <v>186</v>
      </c>
      <c r="H48" s="205">
        <f>SUM(H43:H47)</f>
        <v>0</v>
      </c>
      <c r="I48" s="205">
        <f t="shared" ref="I48" si="5">SUM(I43:I47)</f>
        <v>0</v>
      </c>
      <c r="J48" s="205">
        <f t="shared" ref="J48" si="6">SUM(J43:J47)</f>
        <v>0</v>
      </c>
      <c r="K48" s="205">
        <f t="shared" ref="K48" si="7">SUM(K43:K47)</f>
        <v>0</v>
      </c>
      <c r="L48" s="205">
        <f t="shared" ref="L48" si="8">SUM(L43:L47)</f>
        <v>0</v>
      </c>
      <c r="M48" s="205">
        <f t="shared" ref="M48:N48" si="9">SUM(M43:M47)</f>
        <v>0</v>
      </c>
      <c r="N48" s="205">
        <f t="shared" si="9"/>
        <v>0</v>
      </c>
    </row>
    <row r="49" spans="1:14" s="213" customFormat="1" ht="12.75" x14ac:dyDescent="0.2">
      <c r="A49" s="209"/>
      <c r="B49" s="209"/>
      <c r="C49" s="210"/>
      <c r="D49" s="210"/>
      <c r="E49" s="211"/>
      <c r="F49" s="215"/>
      <c r="G49" s="215"/>
      <c r="H49" s="216"/>
      <c r="I49" s="217"/>
      <c r="J49" s="217"/>
      <c r="K49" s="217"/>
      <c r="L49" s="217"/>
      <c r="M49" s="217"/>
      <c r="N49" s="212"/>
    </row>
    <row r="50" spans="1:14" s="213" customFormat="1" ht="18.95" customHeight="1" x14ac:dyDescent="0.2">
      <c r="A50" s="510" t="s">
        <v>164</v>
      </c>
      <c r="B50" s="510"/>
      <c r="C50" s="510"/>
      <c r="D50" s="510"/>
      <c r="E50" s="510"/>
      <c r="F50" s="510"/>
      <c r="G50" s="510"/>
      <c r="H50" s="510"/>
      <c r="I50" s="510"/>
      <c r="J50" s="510"/>
      <c r="K50" s="510"/>
      <c r="L50" s="510"/>
      <c r="M50" s="510"/>
      <c r="N50" s="510"/>
    </row>
    <row r="51" spans="1:14" s="213" customFormat="1" ht="17.25" customHeight="1" x14ac:dyDescent="0.2">
      <c r="A51" s="519" t="s">
        <v>141</v>
      </c>
      <c r="B51" s="537" t="s">
        <v>285</v>
      </c>
      <c r="C51" s="537" t="s">
        <v>232</v>
      </c>
      <c r="D51" s="283"/>
      <c r="E51" s="211"/>
      <c r="F51" s="196"/>
      <c r="G51" s="196"/>
      <c r="H51" s="245" t="s">
        <v>0</v>
      </c>
      <c r="I51" s="536" t="s">
        <v>171</v>
      </c>
      <c r="J51" s="529" t="s">
        <v>114</v>
      </c>
      <c r="K51" s="506" t="s">
        <v>113</v>
      </c>
      <c r="L51" s="506" t="s">
        <v>15</v>
      </c>
      <c r="M51" s="506" t="s">
        <v>129</v>
      </c>
      <c r="N51" s="508" t="s">
        <v>129</v>
      </c>
    </row>
    <row r="52" spans="1:14" s="213" customFormat="1" ht="27.95" customHeight="1" x14ac:dyDescent="0.2">
      <c r="A52" s="519"/>
      <c r="B52" s="537"/>
      <c r="C52" s="537"/>
      <c r="D52" s="283"/>
      <c r="E52" s="211"/>
      <c r="F52" s="197" t="s">
        <v>185</v>
      </c>
      <c r="G52" s="198"/>
      <c r="H52" s="246" t="s">
        <v>1</v>
      </c>
      <c r="I52" s="536"/>
      <c r="J52" s="529"/>
      <c r="K52" s="506"/>
      <c r="L52" s="506"/>
      <c r="M52" s="506"/>
      <c r="N52" s="509"/>
    </row>
    <row r="53" spans="1:14" s="213" customFormat="1" ht="28.5" customHeight="1" x14ac:dyDescent="0.2">
      <c r="A53" s="519"/>
      <c r="B53" s="537"/>
      <c r="C53" s="537"/>
      <c r="D53" s="283"/>
      <c r="E53" s="281" t="s">
        <v>227</v>
      </c>
      <c r="F53" s="520">
        <f>F9</f>
        <v>0</v>
      </c>
      <c r="G53" s="521"/>
      <c r="H53" s="200">
        <f>'Lead Agency Budget'!M144</f>
        <v>0</v>
      </c>
      <c r="I53" s="200">
        <f>'Lead Agency Budget'!N144</f>
        <v>0</v>
      </c>
      <c r="J53" s="200">
        <f>'Lead Agency Budget'!O144</f>
        <v>0</v>
      </c>
      <c r="K53" s="200">
        <f>'Lead Agency Budget'!P144</f>
        <v>0</v>
      </c>
      <c r="L53" s="200">
        <f>'Lead Agency Budget'!Q144</f>
        <v>0</v>
      </c>
      <c r="M53" s="200">
        <f>'Lead Agency Budget'!R144</f>
        <v>0</v>
      </c>
      <c r="N53" s="200">
        <f>'Lead Agency Budget'!S144</f>
        <v>0</v>
      </c>
    </row>
    <row r="54" spans="1:14" s="213" customFormat="1" ht="17.25" customHeight="1" x14ac:dyDescent="0.2">
      <c r="A54" s="519"/>
      <c r="B54" s="218">
        <f>I14*0.15</f>
        <v>0</v>
      </c>
      <c r="C54" s="219">
        <f>K14*0.1</f>
        <v>0</v>
      </c>
      <c r="D54" s="284"/>
      <c r="E54" s="281" t="s">
        <v>228</v>
      </c>
      <c r="F54" s="520">
        <f>F10</f>
        <v>0</v>
      </c>
      <c r="G54" s="521"/>
      <c r="H54" s="200">
        <f>'Subcontractor #1 Budget'!M144</f>
        <v>0</v>
      </c>
      <c r="I54" s="200">
        <f>'Subcontractor #1 Budget'!N144</f>
        <v>0</v>
      </c>
      <c r="J54" s="200">
        <f>'Subcontractor #1 Budget'!O144</f>
        <v>0</v>
      </c>
      <c r="K54" s="200">
        <f>'Subcontractor #1 Budget'!P144</f>
        <v>0</v>
      </c>
      <c r="L54" s="200">
        <f>'Subcontractor #1 Budget'!Q144</f>
        <v>0</v>
      </c>
      <c r="M54" s="200">
        <f>'Subcontractor #1 Budget'!R144</f>
        <v>0</v>
      </c>
      <c r="N54" s="200">
        <f>'Subcontractor #1 Budget'!S144</f>
        <v>0</v>
      </c>
    </row>
    <row r="55" spans="1:14" s="213" customFormat="1" ht="17.25" customHeight="1" x14ac:dyDescent="0.2">
      <c r="E55" s="281" t="s">
        <v>229</v>
      </c>
      <c r="F55" s="520">
        <f>F11</f>
        <v>0</v>
      </c>
      <c r="G55" s="521"/>
      <c r="H55" s="200">
        <f>'Subcontractor #2 Budget'!M144</f>
        <v>0</v>
      </c>
      <c r="I55" s="200">
        <f>'Subcontractor #2 Budget'!N144</f>
        <v>0</v>
      </c>
      <c r="J55" s="200">
        <f>'Subcontractor #2 Budget'!O144</f>
        <v>0</v>
      </c>
      <c r="K55" s="200">
        <f>'Subcontractor #2 Budget'!P144</f>
        <v>0</v>
      </c>
      <c r="L55" s="200">
        <f>'Subcontractor #2 Budget'!Q144</f>
        <v>0</v>
      </c>
      <c r="M55" s="200">
        <f>'Subcontractor #2 Budget'!R144</f>
        <v>0</v>
      </c>
      <c r="N55" s="200">
        <f>'Subcontractor #2 Budget'!S144</f>
        <v>0</v>
      </c>
    </row>
    <row r="56" spans="1:14" s="213" customFormat="1" ht="17.25" customHeight="1" x14ac:dyDescent="0.2">
      <c r="B56" s="537" t="s">
        <v>276</v>
      </c>
      <c r="E56" s="281" t="s">
        <v>230</v>
      </c>
      <c r="F56" s="520">
        <f>F12</f>
        <v>0</v>
      </c>
      <c r="G56" s="521"/>
      <c r="H56" s="200">
        <f>'Subcontractor #3 Budget'!M144</f>
        <v>0</v>
      </c>
      <c r="I56" s="200">
        <f>'Subcontractor #3 Budget'!N144</f>
        <v>0</v>
      </c>
      <c r="J56" s="200">
        <f>'Subcontractor #3 Budget'!O144</f>
        <v>0</v>
      </c>
      <c r="K56" s="200">
        <f>'Subcontractor #3 Budget'!P144</f>
        <v>0</v>
      </c>
      <c r="L56" s="200">
        <f>'Subcontractor #3 Budget'!Q144</f>
        <v>0</v>
      </c>
      <c r="M56" s="200">
        <f>'Subcontractor #3 Budget'!R144</f>
        <v>0</v>
      </c>
      <c r="N56" s="200">
        <f>'Subcontractor #3 Budget'!S144</f>
        <v>0</v>
      </c>
    </row>
    <row r="57" spans="1:14" s="213" customFormat="1" ht="17.25" customHeight="1" x14ac:dyDescent="0.2">
      <c r="A57" s="209"/>
      <c r="B57" s="537"/>
      <c r="C57" s="210"/>
      <c r="D57" s="210"/>
      <c r="E57" s="281" t="s">
        <v>231</v>
      </c>
      <c r="F57" s="520">
        <f>F13</f>
        <v>0</v>
      </c>
      <c r="G57" s="521"/>
      <c r="H57" s="200">
        <f>'Subcontractor #4 Budget'!M144</f>
        <v>0</v>
      </c>
      <c r="I57" s="200">
        <f>'Subcontractor #4 Budget'!N144</f>
        <v>0</v>
      </c>
      <c r="J57" s="200">
        <f>'Subcontractor #4 Budget'!O144</f>
        <v>0</v>
      </c>
      <c r="K57" s="200">
        <f>'Subcontractor #4 Budget'!P144</f>
        <v>0</v>
      </c>
      <c r="L57" s="200">
        <f>'Subcontractor #4 Budget'!Q144</f>
        <v>0</v>
      </c>
      <c r="M57" s="200">
        <f>'Subcontractor #4 Budget'!R144</f>
        <v>0</v>
      </c>
      <c r="N57" s="200">
        <f>'Subcontractor #4 Budget'!S144</f>
        <v>0</v>
      </c>
    </row>
    <row r="58" spans="1:14" s="213" customFormat="1" ht="17.25" customHeight="1" x14ac:dyDescent="0.2">
      <c r="A58" s="209"/>
      <c r="B58" s="537"/>
      <c r="C58" s="210"/>
      <c r="D58" s="210"/>
      <c r="E58" s="211"/>
      <c r="G58" s="214" t="s">
        <v>187</v>
      </c>
      <c r="H58" s="205">
        <f>SUM(H53:H57)</f>
        <v>0</v>
      </c>
      <c r="I58" s="205">
        <f t="shared" ref="I58:M58" si="10">SUM(I53:I57)</f>
        <v>0</v>
      </c>
      <c r="J58" s="205">
        <f t="shared" si="10"/>
        <v>0</v>
      </c>
      <c r="K58" s="205">
        <f t="shared" si="10"/>
        <v>0</v>
      </c>
      <c r="L58" s="205">
        <f t="shared" si="10"/>
        <v>0</v>
      </c>
      <c r="M58" s="205">
        <f t="shared" si="10"/>
        <v>0</v>
      </c>
      <c r="N58" s="205">
        <f t="shared" ref="N58" si="11">SUM(N53:N57)</f>
        <v>0</v>
      </c>
    </row>
    <row r="59" spans="1:14" s="213" customFormat="1" ht="12.75" customHeight="1" x14ac:dyDescent="0.2">
      <c r="A59" s="209"/>
      <c r="B59" s="219">
        <f>J14*0.1</f>
        <v>0</v>
      </c>
      <c r="C59" s="210"/>
      <c r="D59" s="210"/>
      <c r="E59" s="211"/>
      <c r="F59" s="215"/>
      <c r="G59" s="215"/>
      <c r="H59" s="216"/>
      <c r="I59" s="217"/>
      <c r="J59" s="217"/>
      <c r="K59" s="217"/>
      <c r="L59" s="217"/>
      <c r="M59" s="217"/>
      <c r="N59" s="212"/>
    </row>
    <row r="60" spans="1:14" s="213" customFormat="1" ht="12.75" customHeight="1" x14ac:dyDescent="0.2">
      <c r="A60" s="209"/>
      <c r="B60" s="209"/>
      <c r="C60" s="210"/>
      <c r="D60" s="210"/>
      <c r="E60" s="211"/>
      <c r="F60" s="215"/>
      <c r="G60" s="215"/>
      <c r="H60" s="216"/>
      <c r="I60" s="217"/>
      <c r="J60" s="217"/>
      <c r="K60" s="217"/>
      <c r="L60" s="217"/>
      <c r="M60" s="217"/>
      <c r="N60" s="212"/>
    </row>
    <row r="61" spans="1:14" s="213" customFormat="1" ht="12.75" customHeight="1" x14ac:dyDescent="0.2">
      <c r="A61" s="209"/>
      <c r="B61" s="209"/>
      <c r="C61" s="210"/>
      <c r="D61" s="210"/>
      <c r="E61" s="211"/>
      <c r="F61" s="215"/>
      <c r="G61" s="215"/>
      <c r="H61" s="216"/>
      <c r="I61" s="217"/>
      <c r="J61" s="217"/>
      <c r="K61" s="217"/>
      <c r="L61" s="217"/>
      <c r="M61" s="217"/>
      <c r="N61" s="212"/>
    </row>
    <row r="62" spans="1:14" s="213" customFormat="1" ht="12.75" customHeight="1" x14ac:dyDescent="0.2">
      <c r="A62" s="209"/>
      <c r="B62" s="209"/>
      <c r="C62" s="210"/>
      <c r="D62" s="210"/>
      <c r="E62" s="211"/>
      <c r="F62" s="215"/>
      <c r="G62" s="215"/>
      <c r="H62" s="216"/>
      <c r="I62" s="217"/>
      <c r="J62" s="217"/>
      <c r="K62" s="217"/>
      <c r="L62" s="217"/>
      <c r="M62" s="217"/>
      <c r="N62" s="212"/>
    </row>
    <row r="63" spans="1:14" s="213" customFormat="1" ht="12.75" x14ac:dyDescent="0.2">
      <c r="A63" s="209"/>
      <c r="B63" s="209"/>
      <c r="C63" s="210"/>
      <c r="D63" s="210"/>
      <c r="E63" s="211"/>
      <c r="F63" s="215"/>
      <c r="G63" s="215"/>
      <c r="H63" s="216"/>
      <c r="I63" s="217"/>
      <c r="J63" s="217"/>
      <c r="K63" s="217"/>
      <c r="L63" s="217"/>
      <c r="M63" s="217"/>
      <c r="N63" s="212"/>
    </row>
    <row r="64" spans="1:14" s="213" customFormat="1" ht="12.75" x14ac:dyDescent="0.2">
      <c r="A64" s="209"/>
      <c r="B64" s="209"/>
      <c r="C64" s="210"/>
      <c r="D64" s="210"/>
      <c r="E64" s="211"/>
      <c r="F64" s="215"/>
      <c r="G64" s="215"/>
      <c r="H64" s="216"/>
      <c r="I64" s="217"/>
      <c r="J64" s="217"/>
      <c r="K64" s="217"/>
      <c r="L64" s="217"/>
      <c r="M64" s="217"/>
      <c r="N64" s="212"/>
    </row>
    <row r="65" spans="1:14" s="213" customFormat="1" ht="12.75" x14ac:dyDescent="0.2">
      <c r="A65" s="209"/>
      <c r="B65" s="209"/>
      <c r="C65" s="210"/>
      <c r="D65" s="210"/>
      <c r="E65" s="211"/>
      <c r="F65" s="215"/>
      <c r="G65" s="215"/>
      <c r="H65" s="216"/>
      <c r="I65" s="217"/>
      <c r="J65" s="217"/>
      <c r="K65" s="217"/>
      <c r="L65" s="217"/>
      <c r="M65" s="217"/>
      <c r="N65" s="212"/>
    </row>
    <row r="66" spans="1:14" s="149" customFormat="1" ht="12.75" x14ac:dyDescent="0.2">
      <c r="A66" s="155"/>
      <c r="B66" s="202"/>
      <c r="C66" s="202"/>
      <c r="D66" s="202"/>
      <c r="E66" s="220"/>
      <c r="F66" s="221"/>
      <c r="G66" s="221"/>
      <c r="H66" s="216"/>
      <c r="I66" s="208"/>
      <c r="J66" s="208"/>
      <c r="K66" s="208"/>
      <c r="L66" s="208"/>
      <c r="M66" s="208"/>
      <c r="N66" s="155"/>
    </row>
    <row r="67" spans="1:14" x14ac:dyDescent="0.25">
      <c r="E67" s="224"/>
      <c r="F67" s="225"/>
      <c r="G67" s="225"/>
      <c r="H67" s="226"/>
    </row>
    <row r="68" spans="1:14" x14ac:dyDescent="0.25">
      <c r="E68" s="224"/>
      <c r="F68" s="225"/>
      <c r="G68" s="225"/>
      <c r="H68" s="226"/>
    </row>
    <row r="69" spans="1:14" x14ac:dyDescent="0.25">
      <c r="E69" s="224"/>
      <c r="F69" s="225"/>
      <c r="G69" s="225"/>
      <c r="H69" s="226"/>
    </row>
    <row r="70" spans="1:14" x14ac:dyDescent="0.25">
      <c r="E70" s="224"/>
      <c r="F70" s="228"/>
      <c r="G70" s="228"/>
      <c r="H70" s="226"/>
    </row>
    <row r="71" spans="1:14" x14ac:dyDescent="0.25">
      <c r="E71" s="224"/>
      <c r="F71" s="8"/>
      <c r="G71" s="229"/>
      <c r="H71" s="226"/>
    </row>
    <row r="72" spans="1:14" x14ac:dyDescent="0.25">
      <c r="E72" s="224"/>
      <c r="F72" s="226"/>
      <c r="G72" s="226"/>
      <c r="H72" s="226"/>
    </row>
    <row r="73" spans="1:14" x14ac:dyDescent="0.25">
      <c r="E73" s="224"/>
      <c r="F73" s="226"/>
      <c r="G73" s="226"/>
      <c r="H73" s="226"/>
    </row>
    <row r="74" spans="1:14" x14ac:dyDescent="0.25">
      <c r="E74" s="224"/>
      <c r="F74" s="226"/>
      <c r="G74" s="226"/>
      <c r="H74" s="226"/>
    </row>
    <row r="75" spans="1:14" x14ac:dyDescent="0.25">
      <c r="E75" s="224"/>
      <c r="F75" s="226"/>
      <c r="G75" s="226"/>
      <c r="H75" s="226"/>
    </row>
  </sheetData>
  <protectedRanges>
    <protectedRange sqref="B51:D51 B54 B56 B26" name="FTE Positions_1_1_1"/>
    <protectedRange sqref="A50" name="Labels 2_1_1_1_1"/>
  </protectedRanges>
  <mergeCells count="79">
    <mergeCell ref="A51:A54"/>
    <mergeCell ref="M51:M52"/>
    <mergeCell ref="B51:B53"/>
    <mergeCell ref="C51:C53"/>
    <mergeCell ref="F53:G53"/>
    <mergeCell ref="B56:B58"/>
    <mergeCell ref="F57:G57"/>
    <mergeCell ref="I51:I52"/>
    <mergeCell ref="J51:J52"/>
    <mergeCell ref="K51:K52"/>
    <mergeCell ref="L51:L52"/>
    <mergeCell ref="I41:I42"/>
    <mergeCell ref="J41:J42"/>
    <mergeCell ref="K41:K42"/>
    <mergeCell ref="L41:L42"/>
    <mergeCell ref="M41:M42"/>
    <mergeCell ref="F47:G47"/>
    <mergeCell ref="F54:G54"/>
    <mergeCell ref="F55:G55"/>
    <mergeCell ref="F56:G56"/>
    <mergeCell ref="F37:G37"/>
    <mergeCell ref="F46:G46"/>
    <mergeCell ref="F43:G43"/>
    <mergeCell ref="F44:G44"/>
    <mergeCell ref="F45:G45"/>
    <mergeCell ref="K7:K8"/>
    <mergeCell ref="L7:L8"/>
    <mergeCell ref="M7:M8"/>
    <mergeCell ref="I31:I32"/>
    <mergeCell ref="J31:J32"/>
    <mergeCell ref="K31:K32"/>
    <mergeCell ref="L31:L32"/>
    <mergeCell ref="M31:M32"/>
    <mergeCell ref="I7:I8"/>
    <mergeCell ref="A1:M1"/>
    <mergeCell ref="F2:G2"/>
    <mergeCell ref="F3:G3"/>
    <mergeCell ref="J2:K2"/>
    <mergeCell ref="F4:G4"/>
    <mergeCell ref="J3:K3"/>
    <mergeCell ref="J7:J8"/>
    <mergeCell ref="A7:A11"/>
    <mergeCell ref="B13:B14"/>
    <mergeCell ref="C13:C14"/>
    <mergeCell ref="B15:B16"/>
    <mergeCell ref="B7:B8"/>
    <mergeCell ref="C7:C8"/>
    <mergeCell ref="B9:B10"/>
    <mergeCell ref="C9:C10"/>
    <mergeCell ref="F14:G14"/>
    <mergeCell ref="F9:G9"/>
    <mergeCell ref="A26:A27"/>
    <mergeCell ref="C15:C16"/>
    <mergeCell ref="F5:I5"/>
    <mergeCell ref="A13:A17"/>
    <mergeCell ref="F10:G10"/>
    <mergeCell ref="F11:G11"/>
    <mergeCell ref="F12:G12"/>
    <mergeCell ref="F33:G33"/>
    <mergeCell ref="F34:G34"/>
    <mergeCell ref="D26:E26"/>
    <mergeCell ref="B26:C27"/>
    <mergeCell ref="D27:E27"/>
    <mergeCell ref="N7:N8"/>
    <mergeCell ref="A6:N6"/>
    <mergeCell ref="N31:N32"/>
    <mergeCell ref="N41:N42"/>
    <mergeCell ref="N51:N52"/>
    <mergeCell ref="A50:N50"/>
    <mergeCell ref="A40:N40"/>
    <mergeCell ref="A30:N30"/>
    <mergeCell ref="B19:B20"/>
    <mergeCell ref="C19:C20"/>
    <mergeCell ref="B21:B22"/>
    <mergeCell ref="C21:C22"/>
    <mergeCell ref="A19:A23"/>
    <mergeCell ref="F35:G35"/>
    <mergeCell ref="F36:G36"/>
    <mergeCell ref="F13:G13"/>
  </mergeCells>
  <conditionalFormatting sqref="D27:E27">
    <cfRule type="cellIs" dxfId="4" priority="1" operator="lessThan">
      <formula>90</formula>
    </cfRule>
  </conditionalFormatting>
  <pageMargins left="0.7" right="0.7" top="0.75" bottom="0.75" header="0.3" footer="0.3"/>
  <pageSetup paperSize="17" scale="6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sheetPr>
  <dimension ref="A1:S154"/>
  <sheetViews>
    <sheetView showGridLines="0" tabSelected="1" topLeftCell="E1" zoomScaleNormal="100" zoomScaleSheetLayoutView="70" workbookViewId="0">
      <selection activeCell="M85" sqref="M85"/>
    </sheetView>
  </sheetViews>
  <sheetFormatPr defaultColWidth="9.140625" defaultRowHeight="12.75" x14ac:dyDescent="0.2"/>
  <cols>
    <col min="1" max="1" width="37.42578125" style="1" customWidth="1"/>
    <col min="2" max="2" width="35.42578125" style="20" customWidth="1"/>
    <col min="3" max="3" width="12" style="20" customWidth="1"/>
    <col min="4" max="4" width="20.140625" style="29" customWidth="1"/>
    <col min="5" max="5" width="20.140625" style="71" customWidth="1"/>
    <col min="6" max="6" width="16.28515625" style="71" customWidth="1"/>
    <col min="7" max="8" width="16.28515625" style="72" customWidth="1"/>
    <col min="9" max="9" width="21.42578125" style="72" customWidth="1"/>
    <col min="10" max="10" width="22.5703125" style="23" customWidth="1"/>
    <col min="11" max="11" width="17.7109375" style="24" customWidth="1"/>
    <col min="12" max="12" width="2.85546875" style="24" customWidth="1"/>
    <col min="13" max="16" width="18.7109375" style="36" customWidth="1"/>
    <col min="17" max="17" width="20.140625" style="36" customWidth="1"/>
    <col min="18" max="19" width="17" style="10" customWidth="1"/>
    <col min="20" max="16384" width="9.140625" style="10"/>
  </cols>
  <sheetData>
    <row r="1" spans="1:19" ht="15.75" customHeight="1" x14ac:dyDescent="0.2">
      <c r="A1" s="544" t="s">
        <v>159</v>
      </c>
      <c r="B1" s="544"/>
      <c r="C1" s="544"/>
      <c r="D1" s="544"/>
      <c r="E1" s="544"/>
      <c r="F1" s="544"/>
      <c r="G1" s="544"/>
      <c r="H1" s="544"/>
      <c r="I1" s="544"/>
      <c r="J1" s="544"/>
      <c r="K1" s="544"/>
      <c r="L1" s="544"/>
      <c r="M1" s="544"/>
      <c r="N1" s="544"/>
      <c r="O1" s="544"/>
      <c r="P1" s="544"/>
      <c r="Q1" s="544"/>
    </row>
    <row r="2" spans="1:19" ht="43.5" customHeight="1" x14ac:dyDescent="0.2">
      <c r="A2" s="544"/>
      <c r="B2" s="544"/>
      <c r="C2" s="544"/>
      <c r="D2" s="544"/>
      <c r="E2" s="544"/>
      <c r="F2" s="544"/>
      <c r="G2" s="544"/>
      <c r="H2" s="544"/>
      <c r="I2" s="544"/>
      <c r="J2" s="544"/>
      <c r="K2" s="544"/>
      <c r="L2" s="544"/>
      <c r="M2" s="544"/>
      <c r="N2" s="544"/>
      <c r="O2" s="544"/>
      <c r="P2" s="544"/>
      <c r="Q2" s="544"/>
    </row>
    <row r="3" spans="1:19" ht="13.5" thickBot="1" x14ac:dyDescent="0.25">
      <c r="A3" s="10"/>
      <c r="B3" s="10"/>
      <c r="C3" s="10"/>
      <c r="D3" s="10"/>
      <c r="E3" s="10"/>
      <c r="F3" s="545"/>
      <c r="G3" s="545"/>
      <c r="H3" s="545"/>
      <c r="I3" s="545"/>
      <c r="J3" s="546"/>
      <c r="K3" s="546"/>
      <c r="L3" s="546"/>
      <c r="M3" s="14"/>
      <c r="N3" s="14"/>
      <c r="O3" s="14"/>
      <c r="P3" s="15"/>
      <c r="Q3" s="16"/>
    </row>
    <row r="4" spans="1:19" ht="27.95" customHeight="1" thickBot="1" x14ac:dyDescent="0.25">
      <c r="A4" s="142" t="s">
        <v>161</v>
      </c>
      <c r="B4" s="547"/>
      <c r="C4" s="548"/>
      <c r="D4" s="548"/>
      <c r="E4" s="549"/>
      <c r="F4" s="10"/>
      <c r="G4" s="10"/>
      <c r="H4" s="10"/>
      <c r="I4" s="10"/>
      <c r="J4" s="546"/>
      <c r="K4" s="546"/>
      <c r="L4" s="546"/>
      <c r="M4" s="18"/>
      <c r="N4" s="18"/>
      <c r="O4" s="18"/>
      <c r="P4" s="17"/>
      <c r="Q4" s="17"/>
    </row>
    <row r="5" spans="1:19" ht="27.95" customHeight="1" thickBot="1" x14ac:dyDescent="0.25">
      <c r="A5" s="142" t="s">
        <v>166</v>
      </c>
      <c r="B5" s="547"/>
      <c r="C5" s="548"/>
      <c r="D5" s="548"/>
      <c r="E5" s="549"/>
      <c r="F5" s="10"/>
      <c r="G5" s="10"/>
      <c r="H5" s="10"/>
      <c r="I5" s="10"/>
      <c r="J5" s="138"/>
      <c r="K5" s="138"/>
      <c r="L5" s="138"/>
      <c r="M5" s="18"/>
      <c r="N5" s="18"/>
      <c r="O5" s="18"/>
      <c r="P5" s="17"/>
      <c r="Q5" s="17"/>
    </row>
    <row r="6" spans="1:19" ht="27.95" customHeight="1" thickBot="1" x14ac:dyDescent="0.25">
      <c r="A6" s="550" t="s">
        <v>167</v>
      </c>
      <c r="B6" s="550"/>
      <c r="C6" s="148"/>
      <c r="D6" s="148"/>
      <c r="E6" s="175"/>
      <c r="F6" s="148"/>
      <c r="G6" s="148"/>
      <c r="H6" s="148"/>
      <c r="I6" s="149"/>
      <c r="J6" s="150"/>
      <c r="K6" s="138"/>
      <c r="L6" s="138"/>
      <c r="M6" s="18"/>
      <c r="N6" s="18"/>
      <c r="O6" s="18"/>
      <c r="P6" s="17"/>
      <c r="Q6" s="17"/>
    </row>
    <row r="7" spans="1:19" ht="18" customHeight="1" thickBot="1" x14ac:dyDescent="0.25">
      <c r="A7" s="10"/>
      <c r="B7" s="10"/>
      <c r="C7" s="10"/>
      <c r="D7" s="10"/>
      <c r="E7" s="10"/>
      <c r="F7" s="10"/>
      <c r="G7" s="148"/>
      <c r="H7" s="10"/>
      <c r="I7" s="10"/>
      <c r="J7" s="546"/>
      <c r="K7" s="546"/>
      <c r="L7" s="546"/>
      <c r="M7" s="18"/>
      <c r="N7" s="18"/>
      <c r="O7" s="18"/>
      <c r="P7" s="17"/>
      <c r="Q7" s="17"/>
    </row>
    <row r="8" spans="1:19" ht="30.75" customHeight="1" thickBot="1" x14ac:dyDescent="0.25">
      <c r="A8" s="142" t="s">
        <v>144</v>
      </c>
      <c r="B8" s="554" t="s">
        <v>280</v>
      </c>
      <c r="C8" s="555"/>
      <c r="D8" s="556"/>
      <c r="E8" s="557"/>
      <c r="F8" s="10"/>
      <c r="G8" s="148"/>
      <c r="H8" s="551" t="s">
        <v>145</v>
      </c>
      <c r="I8" s="551"/>
      <c r="J8" s="551"/>
      <c r="K8" s="551"/>
      <c r="L8" s="551"/>
      <c r="M8" s="551"/>
      <c r="N8" s="551"/>
      <c r="O8" s="551"/>
      <c r="P8" s="551"/>
      <c r="Q8" s="551"/>
      <c r="R8" s="551"/>
      <c r="S8" s="551"/>
    </row>
    <row r="9" spans="1:19" ht="27" customHeight="1" thickBot="1" x14ac:dyDescent="0.25">
      <c r="A9" s="144" t="s">
        <v>188</v>
      </c>
      <c r="B9" s="143"/>
      <c r="D9" s="567">
        <f>(H12+N12+P12)+('Subcontractor #1 Budget'!D9+'Subcontractor #2 Budget'!D9+'Subcontractor #3 Budget'!D9+'Subcontractor #4 Budget'!D9)</f>
        <v>0</v>
      </c>
      <c r="E9" s="568"/>
      <c r="F9" s="21"/>
      <c r="G9" s="22"/>
      <c r="H9" s="573" t="s">
        <v>190</v>
      </c>
      <c r="I9" s="574"/>
      <c r="J9" s="574"/>
      <c r="K9" s="574"/>
      <c r="L9" s="574"/>
      <c r="M9" s="574"/>
      <c r="N9" s="574"/>
      <c r="O9" s="574"/>
      <c r="P9" s="574"/>
      <c r="Q9" s="574"/>
      <c r="R9" s="574"/>
      <c r="S9" s="574"/>
    </row>
    <row r="10" spans="1:19" ht="28.5" customHeight="1" thickBot="1" x14ac:dyDescent="0.25">
      <c r="A10" s="553" t="s">
        <v>172</v>
      </c>
      <c r="B10" s="553"/>
      <c r="D10" s="569">
        <v>0</v>
      </c>
      <c r="E10" s="570"/>
      <c r="H10" s="563" t="s">
        <v>189</v>
      </c>
      <c r="I10" s="565" t="s">
        <v>191</v>
      </c>
      <c r="J10" s="565" t="s">
        <v>275</v>
      </c>
      <c r="K10" s="27"/>
      <c r="L10" s="27"/>
      <c r="M10" s="235" t="s">
        <v>0</v>
      </c>
      <c r="N10" s="559" t="s">
        <v>171</v>
      </c>
      <c r="O10" s="561" t="s">
        <v>114</v>
      </c>
      <c r="P10" s="558" t="s">
        <v>113</v>
      </c>
      <c r="Q10" s="558" t="s">
        <v>15</v>
      </c>
      <c r="R10" s="538" t="s">
        <v>129</v>
      </c>
      <c r="S10" s="538" t="s">
        <v>303</v>
      </c>
    </row>
    <row r="11" spans="1:19" ht="43.5" customHeight="1" thickBot="1" x14ac:dyDescent="0.25">
      <c r="A11" s="553" t="s">
        <v>154</v>
      </c>
      <c r="B11" s="553"/>
      <c r="D11" s="571"/>
      <c r="E11" s="572"/>
      <c r="H11" s="564"/>
      <c r="I11" s="566"/>
      <c r="J11" s="566"/>
      <c r="M11" s="236" t="s">
        <v>1</v>
      </c>
      <c r="N11" s="560"/>
      <c r="O11" s="562"/>
      <c r="P11" s="538"/>
      <c r="Q11" s="538"/>
      <c r="R11" s="538"/>
      <c r="S11" s="538"/>
    </row>
    <row r="12" spans="1:19" ht="28.5" customHeight="1" x14ac:dyDescent="0.2">
      <c r="E12" s="30"/>
      <c r="F12" s="30"/>
      <c r="G12" s="31"/>
      <c r="H12" s="302"/>
      <c r="I12" s="302"/>
      <c r="J12" s="130">
        <f>SUM(I12,H12)</f>
        <v>0</v>
      </c>
      <c r="K12" s="33"/>
      <c r="L12" s="33"/>
      <c r="M12" s="128">
        <f>SUM(N12:R12)</f>
        <v>0</v>
      </c>
      <c r="N12" s="130"/>
      <c r="O12" s="234">
        <f>J12</f>
        <v>0</v>
      </c>
      <c r="P12" s="130"/>
      <c r="Q12" s="130"/>
      <c r="R12" s="130"/>
      <c r="S12" s="130"/>
    </row>
    <row r="13" spans="1:19" ht="12.75" customHeight="1" x14ac:dyDescent="0.2">
      <c r="B13" s="32"/>
      <c r="C13" s="32"/>
      <c r="E13" s="30"/>
      <c r="F13" s="30"/>
      <c r="G13" s="31"/>
      <c r="H13" s="31"/>
      <c r="I13" s="31"/>
      <c r="J13" s="34"/>
      <c r="K13" s="35"/>
    </row>
    <row r="14" spans="1:19" ht="35.25" customHeight="1" x14ac:dyDescent="0.2">
      <c r="A14" s="552" t="s">
        <v>162</v>
      </c>
      <c r="B14" s="552"/>
      <c r="C14" s="37"/>
      <c r="D14" s="37"/>
      <c r="E14" s="37"/>
      <c r="F14" s="37"/>
      <c r="G14" s="37"/>
      <c r="H14" s="37"/>
      <c r="I14" s="37"/>
      <c r="J14" s="37"/>
      <c r="K14" s="38"/>
      <c r="L14" s="39"/>
      <c r="M14" s="40"/>
      <c r="N14" s="41"/>
      <c r="O14" s="41"/>
      <c r="P14" s="41"/>
      <c r="Q14" s="41"/>
      <c r="R14" s="41"/>
      <c r="S14" s="41"/>
    </row>
    <row r="15" spans="1:19" ht="23.85" customHeight="1" x14ac:dyDescent="0.2">
      <c r="C15" s="172"/>
      <c r="D15" s="172"/>
      <c r="E15" s="172"/>
      <c r="F15" s="172"/>
      <c r="G15" s="172"/>
      <c r="H15" s="172"/>
      <c r="I15" s="172"/>
      <c r="J15" s="172"/>
      <c r="K15" s="42"/>
      <c r="L15" s="43"/>
      <c r="M15" s="237" t="s">
        <v>3</v>
      </c>
      <c r="N15" s="582" t="str">
        <f t="shared" ref="N15:S15" si="0">N10</f>
        <v>General Fund</v>
      </c>
      <c r="O15" s="584" t="str">
        <f t="shared" si="0"/>
        <v xml:space="preserve">Medicaid </v>
      </c>
      <c r="P15" s="585" t="str">
        <f t="shared" si="0"/>
        <v>Title IV-B2</v>
      </c>
      <c r="Q15" s="585" t="str">
        <f t="shared" si="0"/>
        <v>MIECHV</v>
      </c>
      <c r="R15" s="585" t="str">
        <f t="shared" si="0"/>
        <v>County GF, Fundraising, Foundation, Grants, Other</v>
      </c>
      <c r="S15" s="538" t="str">
        <f t="shared" si="0"/>
        <v>SSA</v>
      </c>
    </row>
    <row r="16" spans="1:19" ht="43.5" customHeight="1" x14ac:dyDescent="0.2">
      <c r="A16" s="586"/>
      <c r="B16" s="587"/>
      <c r="C16" s="588" t="s">
        <v>115</v>
      </c>
      <c r="D16" s="538" t="s">
        <v>225</v>
      </c>
      <c r="E16" s="579" t="s">
        <v>149</v>
      </c>
      <c r="F16" s="579" t="s">
        <v>150</v>
      </c>
      <c r="G16" s="579" t="s">
        <v>151</v>
      </c>
      <c r="H16" s="579" t="s">
        <v>152</v>
      </c>
      <c r="I16" s="538" t="s">
        <v>153</v>
      </c>
      <c r="J16" s="585" t="s">
        <v>302</v>
      </c>
      <c r="K16" s="538" t="s">
        <v>14</v>
      </c>
      <c r="L16" s="43"/>
      <c r="M16" s="236" t="s">
        <v>1</v>
      </c>
      <c r="N16" s="583"/>
      <c r="O16" s="561"/>
      <c r="P16" s="558"/>
      <c r="Q16" s="558"/>
      <c r="R16" s="558"/>
      <c r="S16" s="538"/>
    </row>
    <row r="17" spans="1:19" ht="15.75" customHeight="1" x14ac:dyDescent="0.2">
      <c r="A17" s="580" t="s">
        <v>170</v>
      </c>
      <c r="B17" s="581"/>
      <c r="C17" s="588"/>
      <c r="D17" s="538"/>
      <c r="E17" s="579"/>
      <c r="F17" s="579"/>
      <c r="G17" s="579"/>
      <c r="H17" s="579"/>
      <c r="I17" s="538"/>
      <c r="J17" s="558"/>
      <c r="K17" s="538"/>
      <c r="L17" s="43"/>
      <c r="M17" s="541"/>
      <c r="N17" s="542"/>
      <c r="O17" s="542"/>
      <c r="P17" s="542"/>
      <c r="Q17" s="542"/>
      <c r="R17" s="542"/>
      <c r="S17" s="543"/>
    </row>
    <row r="18" spans="1:19" ht="15.75" customHeight="1" x14ac:dyDescent="0.2">
      <c r="A18" s="321" t="s">
        <v>265</v>
      </c>
      <c r="B18" s="320"/>
      <c r="C18" s="307"/>
      <c r="D18" s="303"/>
      <c r="E18" s="304"/>
      <c r="F18" s="304"/>
      <c r="G18" s="304"/>
      <c r="H18" s="304"/>
      <c r="I18" s="303"/>
      <c r="J18" s="350"/>
      <c r="K18" s="303"/>
      <c r="L18" s="43"/>
      <c r="M18" s="360"/>
      <c r="N18" s="361"/>
      <c r="O18" s="362"/>
      <c r="P18" s="362"/>
      <c r="Q18" s="362"/>
      <c r="R18" s="362"/>
      <c r="S18" s="363"/>
    </row>
    <row r="19" spans="1:19" x14ac:dyDescent="0.2">
      <c r="A19" s="322">
        <f>D19/2</f>
        <v>0</v>
      </c>
      <c r="B19" s="44" t="s">
        <v>16</v>
      </c>
      <c r="C19" s="45">
        <f>SUM(E19:J19)</f>
        <v>0</v>
      </c>
      <c r="D19" s="131"/>
      <c r="E19" s="177"/>
      <c r="F19" s="177"/>
      <c r="G19" s="177"/>
      <c r="H19" s="177"/>
      <c r="I19" s="177"/>
      <c r="J19" s="177"/>
      <c r="K19" s="46"/>
      <c r="L19" s="47"/>
      <c r="M19" s="64">
        <f t="shared" ref="M19:M82" si="1">SUM(N19:R19)</f>
        <v>0</v>
      </c>
      <c r="N19" s="65">
        <f>D19*E19</f>
        <v>0</v>
      </c>
      <c r="O19" s="65">
        <f>D19*F19</f>
        <v>0</v>
      </c>
      <c r="P19" s="65">
        <f>D19*G19</f>
        <v>0</v>
      </c>
      <c r="Q19" s="65">
        <f>D19*H19</f>
        <v>0</v>
      </c>
      <c r="R19" s="65">
        <f>D19*I19</f>
        <v>0</v>
      </c>
      <c r="S19" s="65">
        <f>D19*J19</f>
        <v>0</v>
      </c>
    </row>
    <row r="20" spans="1:19" ht="15.75" customHeight="1" x14ac:dyDescent="0.2">
      <c r="A20" s="154"/>
      <c r="B20" s="50" t="s">
        <v>4</v>
      </c>
      <c r="C20" s="279"/>
      <c r="D20" s="52"/>
      <c r="E20" s="178"/>
      <c r="F20" s="178"/>
      <c r="G20" s="178"/>
      <c r="H20" s="178"/>
      <c r="I20" s="178"/>
      <c r="J20" s="178"/>
      <c r="K20" s="54">
        <f>IF(C20="",(D19*$D$11),(D19*C20))</f>
        <v>0</v>
      </c>
      <c r="L20" s="47"/>
      <c r="M20" s="48">
        <f t="shared" si="1"/>
        <v>0</v>
      </c>
      <c r="N20" s="49">
        <f>K20*E19</f>
        <v>0</v>
      </c>
      <c r="O20" s="49">
        <f>K20*F19</f>
        <v>0</v>
      </c>
      <c r="P20" s="49">
        <f>K20*G19</f>
        <v>0</v>
      </c>
      <c r="Q20" s="49">
        <f>K20*H19</f>
        <v>0</v>
      </c>
      <c r="R20" s="49">
        <f>K20*I19</f>
        <v>0</v>
      </c>
      <c r="S20" s="49">
        <f>K20*J19</f>
        <v>0</v>
      </c>
    </row>
    <row r="21" spans="1:19" x14ac:dyDescent="0.2">
      <c r="A21" s="322">
        <f>D21/2</f>
        <v>0</v>
      </c>
      <c r="B21" s="44" t="s">
        <v>47</v>
      </c>
      <c r="C21" s="45">
        <f>SUM(E21:J21)</f>
        <v>0</v>
      </c>
      <c r="D21" s="131"/>
      <c r="E21" s="177"/>
      <c r="F21" s="177"/>
      <c r="G21" s="177"/>
      <c r="H21" s="177"/>
      <c r="I21" s="177"/>
      <c r="J21" s="177"/>
      <c r="K21" s="46"/>
      <c r="L21" s="47"/>
      <c r="M21" s="48">
        <f t="shared" si="1"/>
        <v>0</v>
      </c>
      <c r="N21" s="49">
        <f>D21*E21</f>
        <v>0</v>
      </c>
      <c r="O21" s="49">
        <f>D21*F21</f>
        <v>0</v>
      </c>
      <c r="P21" s="49">
        <f>D21*G21</f>
        <v>0</v>
      </c>
      <c r="Q21" s="49">
        <f>D21*H21</f>
        <v>0</v>
      </c>
      <c r="R21" s="49">
        <f>D21*I21</f>
        <v>0</v>
      </c>
      <c r="S21" s="65">
        <f>D21*J21</f>
        <v>0</v>
      </c>
    </row>
    <row r="22" spans="1:19" x14ac:dyDescent="0.2">
      <c r="A22" s="154"/>
      <c r="B22" s="50" t="s">
        <v>4</v>
      </c>
      <c r="C22" s="279"/>
      <c r="D22" s="52"/>
      <c r="E22" s="178"/>
      <c r="F22" s="178"/>
      <c r="G22" s="178"/>
      <c r="H22" s="178"/>
      <c r="I22" s="178"/>
      <c r="J22" s="178"/>
      <c r="K22" s="54">
        <f>IF(C22="",(D21*$D$11),(D21*C22))</f>
        <v>0</v>
      </c>
      <c r="L22" s="47"/>
      <c r="M22" s="48">
        <f t="shared" si="1"/>
        <v>0</v>
      </c>
      <c r="N22" s="49">
        <f>K22*E21</f>
        <v>0</v>
      </c>
      <c r="O22" s="49">
        <f>K22*F21</f>
        <v>0</v>
      </c>
      <c r="P22" s="49">
        <f>K22*G21</f>
        <v>0</v>
      </c>
      <c r="Q22" s="49">
        <f>K22*H21</f>
        <v>0</v>
      </c>
      <c r="R22" s="49">
        <f>K22*I21</f>
        <v>0</v>
      </c>
      <c r="S22" s="49">
        <f>K22*J21</f>
        <v>0</v>
      </c>
    </row>
    <row r="23" spans="1:19" x14ac:dyDescent="0.2">
      <c r="A23" s="322">
        <f>D23/2</f>
        <v>0</v>
      </c>
      <c r="B23" s="44" t="s">
        <v>39</v>
      </c>
      <c r="C23" s="45">
        <f>SUM(E23:J23)</f>
        <v>0</v>
      </c>
      <c r="D23" s="131"/>
      <c r="E23" s="177"/>
      <c r="F23" s="177"/>
      <c r="G23" s="177"/>
      <c r="H23" s="177"/>
      <c r="I23" s="177"/>
      <c r="J23" s="177"/>
      <c r="K23" s="46"/>
      <c r="L23" s="47"/>
      <c r="M23" s="48">
        <f t="shared" si="1"/>
        <v>0</v>
      </c>
      <c r="N23" s="49">
        <f>D23*E23</f>
        <v>0</v>
      </c>
      <c r="O23" s="49">
        <f>D23*F23</f>
        <v>0</v>
      </c>
      <c r="P23" s="49">
        <f>D23*G23</f>
        <v>0</v>
      </c>
      <c r="Q23" s="49">
        <f>D23*H23</f>
        <v>0</v>
      </c>
      <c r="R23" s="49">
        <f>D23*I23</f>
        <v>0</v>
      </c>
      <c r="S23" s="65">
        <f>D23*J23</f>
        <v>0</v>
      </c>
    </row>
    <row r="24" spans="1:19" x14ac:dyDescent="0.2">
      <c r="A24" s="154"/>
      <c r="B24" s="20" t="s">
        <v>4</v>
      </c>
      <c r="C24" s="279"/>
      <c r="D24" s="52"/>
      <c r="E24" s="178"/>
      <c r="F24" s="178"/>
      <c r="G24" s="178"/>
      <c r="H24" s="178"/>
      <c r="I24" s="178"/>
      <c r="J24" s="178"/>
      <c r="K24" s="54">
        <f>IF(C24="",(D23*$D$11),(D23*C24))</f>
        <v>0</v>
      </c>
      <c r="L24" s="47"/>
      <c r="M24" s="48">
        <f t="shared" si="1"/>
        <v>0</v>
      </c>
      <c r="N24" s="49">
        <f>K24*E23</f>
        <v>0</v>
      </c>
      <c r="O24" s="49">
        <f>K24*F23</f>
        <v>0</v>
      </c>
      <c r="P24" s="49">
        <f>K24*G23</f>
        <v>0</v>
      </c>
      <c r="Q24" s="49">
        <f>K24*H23</f>
        <v>0</v>
      </c>
      <c r="R24" s="49">
        <f>K24*I23</f>
        <v>0</v>
      </c>
      <c r="S24" s="49">
        <f>K24*J23</f>
        <v>0</v>
      </c>
    </row>
    <row r="25" spans="1:19" x14ac:dyDescent="0.2">
      <c r="A25" s="322">
        <f>D25/2</f>
        <v>0</v>
      </c>
      <c r="B25" s="44" t="s">
        <v>43</v>
      </c>
      <c r="C25" s="45">
        <f>SUM(E25:J25)</f>
        <v>0</v>
      </c>
      <c r="D25" s="131"/>
      <c r="E25" s="177"/>
      <c r="F25" s="177"/>
      <c r="G25" s="177"/>
      <c r="H25" s="177"/>
      <c r="I25" s="177"/>
      <c r="J25" s="177"/>
      <c r="K25" s="46"/>
      <c r="L25" s="47"/>
      <c r="M25" s="48">
        <f t="shared" si="1"/>
        <v>0</v>
      </c>
      <c r="N25" s="49">
        <f>D25*E25</f>
        <v>0</v>
      </c>
      <c r="O25" s="49">
        <f>D25*F25</f>
        <v>0</v>
      </c>
      <c r="P25" s="49">
        <f>D25*G25</f>
        <v>0</v>
      </c>
      <c r="Q25" s="49">
        <f>D25*H25</f>
        <v>0</v>
      </c>
      <c r="R25" s="49">
        <f>D25*I25</f>
        <v>0</v>
      </c>
      <c r="S25" s="65">
        <f>D25*J25</f>
        <v>0</v>
      </c>
    </row>
    <row r="26" spans="1:19" x14ac:dyDescent="0.2">
      <c r="A26" s="154"/>
      <c r="B26" s="20" t="s">
        <v>4</v>
      </c>
      <c r="C26" s="279"/>
      <c r="D26" s="52"/>
      <c r="E26" s="178"/>
      <c r="F26" s="178"/>
      <c r="G26" s="178"/>
      <c r="H26" s="178"/>
      <c r="I26" s="178"/>
      <c r="J26" s="178"/>
      <c r="K26" s="54">
        <f>IF(C26="",(D25*$D$11),(D25*C26))</f>
        <v>0</v>
      </c>
      <c r="L26" s="47"/>
      <c r="M26" s="48">
        <f t="shared" si="1"/>
        <v>0</v>
      </c>
      <c r="N26" s="49">
        <f>K26*E25</f>
        <v>0</v>
      </c>
      <c r="O26" s="49">
        <f>K26*F25</f>
        <v>0</v>
      </c>
      <c r="P26" s="49">
        <f>K26*G25</f>
        <v>0</v>
      </c>
      <c r="Q26" s="49">
        <f>K26*H25</f>
        <v>0</v>
      </c>
      <c r="R26" s="49">
        <f>K26*I25</f>
        <v>0</v>
      </c>
      <c r="S26" s="49">
        <f>K26*J25</f>
        <v>0</v>
      </c>
    </row>
    <row r="27" spans="1:19" x14ac:dyDescent="0.2">
      <c r="A27" s="322">
        <f>D27/2</f>
        <v>0</v>
      </c>
      <c r="B27" s="44" t="s">
        <v>40</v>
      </c>
      <c r="C27" s="45">
        <f>SUM(E27:J27)</f>
        <v>0</v>
      </c>
      <c r="D27" s="131"/>
      <c r="E27" s="177"/>
      <c r="F27" s="177"/>
      <c r="G27" s="177"/>
      <c r="H27" s="177"/>
      <c r="I27" s="177"/>
      <c r="J27" s="177"/>
      <c r="K27" s="46"/>
      <c r="L27" s="47"/>
      <c r="M27" s="48">
        <f t="shared" si="1"/>
        <v>0</v>
      </c>
      <c r="N27" s="49">
        <f>D27*E27</f>
        <v>0</v>
      </c>
      <c r="O27" s="49">
        <f>D27*F27</f>
        <v>0</v>
      </c>
      <c r="P27" s="49">
        <f>D27*G27</f>
        <v>0</v>
      </c>
      <c r="Q27" s="49">
        <f>D27*H27</f>
        <v>0</v>
      </c>
      <c r="R27" s="49">
        <f>D27*I27</f>
        <v>0</v>
      </c>
      <c r="S27" s="65">
        <f>D27*J27</f>
        <v>0</v>
      </c>
    </row>
    <row r="28" spans="1:19" x14ac:dyDescent="0.2">
      <c r="A28" s="154"/>
      <c r="B28" s="20" t="s">
        <v>4</v>
      </c>
      <c r="C28" s="279"/>
      <c r="D28" s="52"/>
      <c r="E28" s="178"/>
      <c r="F28" s="178"/>
      <c r="G28" s="178"/>
      <c r="H28" s="178"/>
      <c r="I28" s="178"/>
      <c r="J28" s="178"/>
      <c r="K28" s="54">
        <f>IF(C28="",(D27*$D$11),(D27*C28))</f>
        <v>0</v>
      </c>
      <c r="L28" s="47"/>
      <c r="M28" s="48">
        <f t="shared" si="1"/>
        <v>0</v>
      </c>
      <c r="N28" s="49">
        <f>K28*E27</f>
        <v>0</v>
      </c>
      <c r="O28" s="49">
        <f>K28*F27</f>
        <v>0</v>
      </c>
      <c r="P28" s="49">
        <f>K28*G27</f>
        <v>0</v>
      </c>
      <c r="Q28" s="49">
        <f>K28*H27</f>
        <v>0</v>
      </c>
      <c r="R28" s="49">
        <f>K28*I27</f>
        <v>0</v>
      </c>
      <c r="S28" s="49">
        <f>K28*J27</f>
        <v>0</v>
      </c>
    </row>
    <row r="29" spans="1:19" x14ac:dyDescent="0.2">
      <c r="A29" s="322">
        <f>D29/2</f>
        <v>0</v>
      </c>
      <c r="B29" s="44" t="s">
        <v>42</v>
      </c>
      <c r="C29" s="45">
        <f>SUM(E29:J29)</f>
        <v>0</v>
      </c>
      <c r="D29" s="131"/>
      <c r="E29" s="177"/>
      <c r="F29" s="177"/>
      <c r="G29" s="177"/>
      <c r="H29" s="177"/>
      <c r="I29" s="177"/>
      <c r="J29" s="177"/>
      <c r="K29" s="46"/>
      <c r="L29" s="47"/>
      <c r="M29" s="48">
        <f t="shared" si="1"/>
        <v>0</v>
      </c>
      <c r="N29" s="49">
        <f>D29*E29</f>
        <v>0</v>
      </c>
      <c r="O29" s="49">
        <f>D29*F29</f>
        <v>0</v>
      </c>
      <c r="P29" s="49">
        <f>D29*G29</f>
        <v>0</v>
      </c>
      <c r="Q29" s="49">
        <f>D29*H29</f>
        <v>0</v>
      </c>
      <c r="R29" s="49">
        <f>D29*I29</f>
        <v>0</v>
      </c>
      <c r="S29" s="65">
        <f>D29*J29</f>
        <v>0</v>
      </c>
    </row>
    <row r="30" spans="1:19" x14ac:dyDescent="0.2">
      <c r="A30" s="154"/>
      <c r="B30" s="20" t="s">
        <v>4</v>
      </c>
      <c r="C30" s="279"/>
      <c r="D30" s="52"/>
      <c r="E30" s="178"/>
      <c r="F30" s="178"/>
      <c r="G30" s="178"/>
      <c r="H30" s="178"/>
      <c r="I30" s="178"/>
      <c r="J30" s="178"/>
      <c r="K30" s="54">
        <f>IF(C30="",(D29*$D$11),(D29*C30))</f>
        <v>0</v>
      </c>
      <c r="L30" s="47"/>
      <c r="M30" s="48">
        <f t="shared" si="1"/>
        <v>0</v>
      </c>
      <c r="N30" s="49">
        <f>K30*E29</f>
        <v>0</v>
      </c>
      <c r="O30" s="49">
        <f>K30*F29</f>
        <v>0</v>
      </c>
      <c r="P30" s="49">
        <f>K30*G29</f>
        <v>0</v>
      </c>
      <c r="Q30" s="49">
        <f>K30*H29</f>
        <v>0</v>
      </c>
      <c r="R30" s="49">
        <f>K30*I29</f>
        <v>0</v>
      </c>
      <c r="S30" s="49">
        <f>K30*J29</f>
        <v>0</v>
      </c>
    </row>
    <row r="31" spans="1:19" x14ac:dyDescent="0.2">
      <c r="A31" s="322">
        <f>D31/2</f>
        <v>0</v>
      </c>
      <c r="B31" s="44" t="s">
        <v>41</v>
      </c>
      <c r="C31" s="45">
        <f>SUM(E31:J31)</f>
        <v>0</v>
      </c>
      <c r="D31" s="131"/>
      <c r="E31" s="177"/>
      <c r="F31" s="177"/>
      <c r="G31" s="177"/>
      <c r="H31" s="177"/>
      <c r="I31" s="177"/>
      <c r="J31" s="177"/>
      <c r="K31" s="46"/>
      <c r="L31" s="47"/>
      <c r="M31" s="48">
        <f t="shared" si="1"/>
        <v>0</v>
      </c>
      <c r="N31" s="49">
        <f>D31*E31</f>
        <v>0</v>
      </c>
      <c r="O31" s="49">
        <f>D31*F31</f>
        <v>0</v>
      </c>
      <c r="P31" s="49">
        <f>D31*G31</f>
        <v>0</v>
      </c>
      <c r="Q31" s="49">
        <f>D31*H31</f>
        <v>0</v>
      </c>
      <c r="R31" s="49">
        <f>D31*I31</f>
        <v>0</v>
      </c>
      <c r="S31" s="65">
        <f>D31*J31</f>
        <v>0</v>
      </c>
    </row>
    <row r="32" spans="1:19" x14ac:dyDescent="0.2">
      <c r="A32" s="154"/>
      <c r="B32" s="20" t="s">
        <v>4</v>
      </c>
      <c r="C32" s="279"/>
      <c r="D32" s="52"/>
      <c r="E32" s="178"/>
      <c r="F32" s="178"/>
      <c r="G32" s="178"/>
      <c r="H32" s="178"/>
      <c r="I32" s="178"/>
      <c r="J32" s="178"/>
      <c r="K32" s="54">
        <f>IF(C32="",(D31*$D$11),(D31*C32))</f>
        <v>0</v>
      </c>
      <c r="L32" s="47"/>
      <c r="M32" s="48">
        <f t="shared" si="1"/>
        <v>0</v>
      </c>
      <c r="N32" s="49">
        <f>K32*E31</f>
        <v>0</v>
      </c>
      <c r="O32" s="49">
        <f>K32*F31</f>
        <v>0</v>
      </c>
      <c r="P32" s="49">
        <f>K32*G31</f>
        <v>0</v>
      </c>
      <c r="Q32" s="49">
        <f>K32*H31</f>
        <v>0</v>
      </c>
      <c r="R32" s="49">
        <f>K32*I31</f>
        <v>0</v>
      </c>
      <c r="S32" s="49">
        <f>K32*J31</f>
        <v>0</v>
      </c>
    </row>
    <row r="33" spans="1:19" x14ac:dyDescent="0.2">
      <c r="A33" s="322">
        <f>D33/2</f>
        <v>0</v>
      </c>
      <c r="B33" s="44" t="s">
        <v>48</v>
      </c>
      <c r="C33" s="45">
        <f>SUM(E33:J33)</f>
        <v>0</v>
      </c>
      <c r="D33" s="131"/>
      <c r="E33" s="177"/>
      <c r="F33" s="177"/>
      <c r="G33" s="177"/>
      <c r="H33" s="177"/>
      <c r="I33" s="177"/>
      <c r="J33" s="177"/>
      <c r="K33" s="46"/>
      <c r="L33" s="47"/>
      <c r="M33" s="48">
        <f t="shared" si="1"/>
        <v>0</v>
      </c>
      <c r="N33" s="49">
        <f>D33*E33</f>
        <v>0</v>
      </c>
      <c r="O33" s="49">
        <f>D33*F33</f>
        <v>0</v>
      </c>
      <c r="P33" s="49">
        <f>D33*G33</f>
        <v>0</v>
      </c>
      <c r="Q33" s="49">
        <f>D33*H33</f>
        <v>0</v>
      </c>
      <c r="R33" s="49">
        <f>D33*I33</f>
        <v>0</v>
      </c>
      <c r="S33" s="65">
        <f>D33*J33</f>
        <v>0</v>
      </c>
    </row>
    <row r="34" spans="1:19" x14ac:dyDescent="0.2">
      <c r="A34" s="154"/>
      <c r="B34" s="20" t="s">
        <v>4</v>
      </c>
      <c r="C34" s="279"/>
      <c r="D34" s="52"/>
      <c r="E34" s="178"/>
      <c r="F34" s="178"/>
      <c r="G34" s="178"/>
      <c r="H34" s="178"/>
      <c r="I34" s="178"/>
      <c r="J34" s="178"/>
      <c r="K34" s="54">
        <f>IF(C34="",(D33*$D$11),(D33*C34))</f>
        <v>0</v>
      </c>
      <c r="L34" s="47"/>
      <c r="M34" s="48">
        <f t="shared" si="1"/>
        <v>0</v>
      </c>
      <c r="N34" s="49">
        <f>K34*E33</f>
        <v>0</v>
      </c>
      <c r="O34" s="49">
        <f>K34*F33</f>
        <v>0</v>
      </c>
      <c r="P34" s="49">
        <f>K34*G33</f>
        <v>0</v>
      </c>
      <c r="Q34" s="49">
        <f>K34*H33</f>
        <v>0</v>
      </c>
      <c r="R34" s="49">
        <f>K34*I33</f>
        <v>0</v>
      </c>
      <c r="S34" s="49">
        <f>K34*J33</f>
        <v>0</v>
      </c>
    </row>
    <row r="35" spans="1:19" x14ac:dyDescent="0.2">
      <c r="A35" s="322">
        <f>D35/2</f>
        <v>0</v>
      </c>
      <c r="B35" s="44" t="s">
        <v>35</v>
      </c>
      <c r="C35" s="45">
        <f>SUM(E35:J35)</f>
        <v>0</v>
      </c>
      <c r="D35" s="131"/>
      <c r="E35" s="177"/>
      <c r="F35" s="177"/>
      <c r="G35" s="177"/>
      <c r="H35" s="177"/>
      <c r="I35" s="177"/>
      <c r="J35" s="177"/>
      <c r="K35" s="46"/>
      <c r="L35" s="47"/>
      <c r="M35" s="48">
        <f t="shared" si="1"/>
        <v>0</v>
      </c>
      <c r="N35" s="49">
        <f>D35*E35</f>
        <v>0</v>
      </c>
      <c r="O35" s="49">
        <f>D35*F35</f>
        <v>0</v>
      </c>
      <c r="P35" s="49">
        <f>D35*G35</f>
        <v>0</v>
      </c>
      <c r="Q35" s="49">
        <f>D35*H35</f>
        <v>0</v>
      </c>
      <c r="R35" s="49">
        <f>D35*I35</f>
        <v>0</v>
      </c>
      <c r="S35" s="65">
        <f>D35*J35</f>
        <v>0</v>
      </c>
    </row>
    <row r="36" spans="1:19" x14ac:dyDescent="0.2">
      <c r="A36" s="154"/>
      <c r="B36" s="20" t="s">
        <v>4</v>
      </c>
      <c r="C36" s="279"/>
      <c r="D36" s="52"/>
      <c r="E36" s="178"/>
      <c r="F36" s="178"/>
      <c r="G36" s="178"/>
      <c r="H36" s="178"/>
      <c r="I36" s="178"/>
      <c r="J36" s="178"/>
      <c r="K36" s="54">
        <f>IF(C36="",(D35*$D$11),(D35*C36))</f>
        <v>0</v>
      </c>
      <c r="L36" s="47"/>
      <c r="M36" s="48">
        <f t="shared" si="1"/>
        <v>0</v>
      </c>
      <c r="N36" s="49">
        <f>K36*E35</f>
        <v>0</v>
      </c>
      <c r="O36" s="49">
        <f>K36*F35</f>
        <v>0</v>
      </c>
      <c r="P36" s="49">
        <f>K36*G35</f>
        <v>0</v>
      </c>
      <c r="Q36" s="49">
        <f>K36*H35</f>
        <v>0</v>
      </c>
      <c r="R36" s="49">
        <f>K36*I35</f>
        <v>0</v>
      </c>
      <c r="S36" s="49">
        <f>K36*J35</f>
        <v>0</v>
      </c>
    </row>
    <row r="37" spans="1:19" x14ac:dyDescent="0.2">
      <c r="A37" s="322">
        <f>D37/2</f>
        <v>0</v>
      </c>
      <c r="B37" s="44" t="s">
        <v>36</v>
      </c>
      <c r="C37" s="45">
        <f>SUM(E37:J37)</f>
        <v>0</v>
      </c>
      <c r="D37" s="131"/>
      <c r="E37" s="177"/>
      <c r="F37" s="177"/>
      <c r="G37" s="177"/>
      <c r="H37" s="177"/>
      <c r="I37" s="177"/>
      <c r="J37" s="177"/>
      <c r="K37" s="46"/>
      <c r="L37" s="47"/>
      <c r="M37" s="48">
        <f t="shared" si="1"/>
        <v>0</v>
      </c>
      <c r="N37" s="49">
        <f>D37*E37</f>
        <v>0</v>
      </c>
      <c r="O37" s="49">
        <f>D37*F37</f>
        <v>0</v>
      </c>
      <c r="P37" s="49">
        <f>D37*G37</f>
        <v>0</v>
      </c>
      <c r="Q37" s="49">
        <f>D37*H37</f>
        <v>0</v>
      </c>
      <c r="R37" s="49">
        <f>D37*I37</f>
        <v>0</v>
      </c>
      <c r="S37" s="65">
        <f>D37*J37</f>
        <v>0</v>
      </c>
    </row>
    <row r="38" spans="1:19" x14ac:dyDescent="0.2">
      <c r="A38" s="154"/>
      <c r="B38" s="50" t="s">
        <v>4</v>
      </c>
      <c r="C38" s="279"/>
      <c r="D38" s="52"/>
      <c r="E38" s="178"/>
      <c r="F38" s="178"/>
      <c r="G38" s="178"/>
      <c r="H38" s="178"/>
      <c r="I38" s="178"/>
      <c r="J38" s="178"/>
      <c r="K38" s="54">
        <f>IF(C38="",(D37*$D$11),(D37*C38))</f>
        <v>0</v>
      </c>
      <c r="L38" s="47"/>
      <c r="M38" s="48">
        <f t="shared" si="1"/>
        <v>0</v>
      </c>
      <c r="N38" s="49">
        <f>K38*E37</f>
        <v>0</v>
      </c>
      <c r="O38" s="49">
        <f>K38*F37</f>
        <v>0</v>
      </c>
      <c r="P38" s="49">
        <f>K38*G37</f>
        <v>0</v>
      </c>
      <c r="Q38" s="49">
        <f>K38*H37</f>
        <v>0</v>
      </c>
      <c r="R38" s="49">
        <f>K38*I37</f>
        <v>0</v>
      </c>
      <c r="S38" s="49">
        <f>K38*J37</f>
        <v>0</v>
      </c>
    </row>
    <row r="39" spans="1:19" x14ac:dyDescent="0.2">
      <c r="A39" s="322">
        <f>D39/2</f>
        <v>0</v>
      </c>
      <c r="B39" s="44" t="s">
        <v>37</v>
      </c>
      <c r="C39" s="45">
        <f>SUM(E39:J39)</f>
        <v>0</v>
      </c>
      <c r="D39" s="131"/>
      <c r="E39" s="177"/>
      <c r="F39" s="177"/>
      <c r="G39" s="177"/>
      <c r="H39" s="177"/>
      <c r="I39" s="177"/>
      <c r="J39" s="177"/>
      <c r="K39" s="46"/>
      <c r="L39" s="47"/>
      <c r="M39" s="48">
        <f t="shared" si="1"/>
        <v>0</v>
      </c>
      <c r="N39" s="49">
        <f>D39*E39</f>
        <v>0</v>
      </c>
      <c r="O39" s="49">
        <f>D39*F39</f>
        <v>0</v>
      </c>
      <c r="P39" s="49">
        <f>D39*G39</f>
        <v>0</v>
      </c>
      <c r="Q39" s="49">
        <f>D39*H39</f>
        <v>0</v>
      </c>
      <c r="R39" s="49">
        <f>D39*I39</f>
        <v>0</v>
      </c>
      <c r="S39" s="65">
        <f>D39*J39</f>
        <v>0</v>
      </c>
    </row>
    <row r="40" spans="1:19" x14ac:dyDescent="0.2">
      <c r="A40" s="154"/>
      <c r="B40" s="50" t="s">
        <v>4</v>
      </c>
      <c r="C40" s="279"/>
      <c r="D40" s="52"/>
      <c r="E40" s="178"/>
      <c r="F40" s="178"/>
      <c r="G40" s="178"/>
      <c r="H40" s="178"/>
      <c r="I40" s="178"/>
      <c r="J40" s="178"/>
      <c r="K40" s="54">
        <f>IF(C40="",(D39*$D$11),(D39*C40))</f>
        <v>0</v>
      </c>
      <c r="L40" s="47"/>
      <c r="M40" s="48">
        <f t="shared" si="1"/>
        <v>0</v>
      </c>
      <c r="N40" s="49">
        <f>K40*E39</f>
        <v>0</v>
      </c>
      <c r="O40" s="49">
        <f>K40*F39</f>
        <v>0</v>
      </c>
      <c r="P40" s="49">
        <f>K40*G39</f>
        <v>0</v>
      </c>
      <c r="Q40" s="49">
        <f>K40*H39</f>
        <v>0</v>
      </c>
      <c r="R40" s="49">
        <f>K40*I39</f>
        <v>0</v>
      </c>
      <c r="S40" s="49">
        <f>K40*J39</f>
        <v>0</v>
      </c>
    </row>
    <row r="41" spans="1:19" x14ac:dyDescent="0.2">
      <c r="A41" s="322">
        <f>D41/2</f>
        <v>0</v>
      </c>
      <c r="B41" s="44" t="s">
        <v>38</v>
      </c>
      <c r="C41" s="45">
        <f>SUM(E41:J41)</f>
        <v>0</v>
      </c>
      <c r="D41" s="131"/>
      <c r="E41" s="177"/>
      <c r="F41" s="177"/>
      <c r="G41" s="177"/>
      <c r="H41" s="177"/>
      <c r="I41" s="177"/>
      <c r="J41" s="177"/>
      <c r="K41" s="46"/>
      <c r="L41" s="47"/>
      <c r="M41" s="48">
        <f t="shared" si="1"/>
        <v>0</v>
      </c>
      <c r="N41" s="49">
        <f>D41*E41</f>
        <v>0</v>
      </c>
      <c r="O41" s="49">
        <f>D41*F41</f>
        <v>0</v>
      </c>
      <c r="P41" s="49">
        <f>D41*G41</f>
        <v>0</v>
      </c>
      <c r="Q41" s="49">
        <f>D41*H41</f>
        <v>0</v>
      </c>
      <c r="R41" s="49">
        <f>D41*I41</f>
        <v>0</v>
      </c>
      <c r="S41" s="65">
        <f>D41*J41</f>
        <v>0</v>
      </c>
    </row>
    <row r="42" spans="1:19" x14ac:dyDescent="0.2">
      <c r="A42" s="154"/>
      <c r="B42" s="50" t="s">
        <v>4</v>
      </c>
      <c r="C42" s="279"/>
      <c r="D42" s="52"/>
      <c r="E42" s="178"/>
      <c r="F42" s="178"/>
      <c r="G42" s="178"/>
      <c r="H42" s="178"/>
      <c r="I42" s="178"/>
      <c r="J42" s="178"/>
      <c r="K42" s="54">
        <f>IF(C42="",(D41*$D$11),(D41*C42))</f>
        <v>0</v>
      </c>
      <c r="L42" s="47"/>
      <c r="M42" s="48">
        <f t="shared" si="1"/>
        <v>0</v>
      </c>
      <c r="N42" s="49">
        <f>K42*E41</f>
        <v>0</v>
      </c>
      <c r="O42" s="49">
        <f>K42*F41</f>
        <v>0</v>
      </c>
      <c r="P42" s="49">
        <f>K42*G41</f>
        <v>0</v>
      </c>
      <c r="Q42" s="49">
        <f>K42*H41</f>
        <v>0</v>
      </c>
      <c r="R42" s="49">
        <f>K42*I41</f>
        <v>0</v>
      </c>
      <c r="S42" s="49">
        <f>K42*J41</f>
        <v>0</v>
      </c>
    </row>
    <row r="43" spans="1:19" x14ac:dyDescent="0.2">
      <c r="A43" s="322">
        <f>D43/2</f>
        <v>0</v>
      </c>
      <c r="B43" s="44" t="s">
        <v>118</v>
      </c>
      <c r="C43" s="45">
        <f>SUM(E43:J43)</f>
        <v>0</v>
      </c>
      <c r="D43" s="131"/>
      <c r="E43" s="177"/>
      <c r="F43" s="177"/>
      <c r="G43" s="177"/>
      <c r="H43" s="177"/>
      <c r="I43" s="177"/>
      <c r="J43" s="177"/>
      <c r="K43" s="46"/>
      <c r="L43" s="47"/>
      <c r="M43" s="48">
        <f t="shared" si="1"/>
        <v>0</v>
      </c>
      <c r="N43" s="49">
        <f>D43*E43</f>
        <v>0</v>
      </c>
      <c r="O43" s="49">
        <f>D43*F43</f>
        <v>0</v>
      </c>
      <c r="P43" s="49">
        <f>D43*G43</f>
        <v>0</v>
      </c>
      <c r="Q43" s="49">
        <f>D43*H43</f>
        <v>0</v>
      </c>
      <c r="R43" s="49">
        <f>D43*I43</f>
        <v>0</v>
      </c>
      <c r="S43" s="65">
        <f>D43*J43</f>
        <v>0</v>
      </c>
    </row>
    <row r="44" spans="1:19" x14ac:dyDescent="0.2">
      <c r="A44" s="323"/>
      <c r="B44" s="20" t="s">
        <v>4</v>
      </c>
      <c r="C44" s="279"/>
      <c r="D44" s="52"/>
      <c r="E44" s="178"/>
      <c r="F44" s="178"/>
      <c r="G44" s="178"/>
      <c r="H44" s="178"/>
      <c r="I44" s="178"/>
      <c r="J44" s="178"/>
      <c r="K44" s="54">
        <f>IF(C44="",(D43*$D$11),(D43*C44))</f>
        <v>0</v>
      </c>
      <c r="L44" s="47"/>
      <c r="M44" s="48">
        <f t="shared" si="1"/>
        <v>0</v>
      </c>
      <c r="N44" s="49">
        <f>K44*E43</f>
        <v>0</v>
      </c>
      <c r="O44" s="49">
        <f>K44*F43</f>
        <v>0</v>
      </c>
      <c r="P44" s="49">
        <f>K44*G43</f>
        <v>0</v>
      </c>
      <c r="Q44" s="49">
        <f>K44*H43</f>
        <v>0</v>
      </c>
      <c r="R44" s="49">
        <f>K44*I43</f>
        <v>0</v>
      </c>
      <c r="S44" s="49">
        <f>K44*J43</f>
        <v>0</v>
      </c>
    </row>
    <row r="45" spans="1:19" x14ac:dyDescent="0.2">
      <c r="A45" s="322">
        <f>D45/2</f>
        <v>0</v>
      </c>
      <c r="B45" s="44" t="s">
        <v>17</v>
      </c>
      <c r="C45" s="45">
        <f>SUM(E45:J45)</f>
        <v>0</v>
      </c>
      <c r="D45" s="131"/>
      <c r="E45" s="177"/>
      <c r="F45" s="177"/>
      <c r="G45" s="177"/>
      <c r="H45" s="177"/>
      <c r="I45" s="177"/>
      <c r="J45" s="177"/>
      <c r="K45" s="46"/>
      <c r="L45" s="47"/>
      <c r="M45" s="48">
        <f t="shared" si="1"/>
        <v>0</v>
      </c>
      <c r="N45" s="49">
        <f>D45*E45</f>
        <v>0</v>
      </c>
      <c r="O45" s="49">
        <f>D45*F45</f>
        <v>0</v>
      </c>
      <c r="P45" s="49">
        <f>D45*G45</f>
        <v>0</v>
      </c>
      <c r="Q45" s="49">
        <f>D45*H45</f>
        <v>0</v>
      </c>
      <c r="R45" s="49">
        <f>D45*I45</f>
        <v>0</v>
      </c>
      <c r="S45" s="65">
        <f>D45*J45</f>
        <v>0</v>
      </c>
    </row>
    <row r="46" spans="1:19" x14ac:dyDescent="0.2">
      <c r="A46" s="323"/>
      <c r="B46" s="20" t="s">
        <v>4</v>
      </c>
      <c r="C46" s="279"/>
      <c r="D46" s="52"/>
      <c r="E46" s="179"/>
      <c r="F46" s="179"/>
      <c r="G46" s="179"/>
      <c r="H46" s="179"/>
      <c r="I46" s="179"/>
      <c r="J46" s="179"/>
      <c r="K46" s="54">
        <f>IF(C46="",(D45*$D$11),(D45*C46))</f>
        <v>0</v>
      </c>
      <c r="L46" s="47"/>
      <c r="M46" s="48">
        <f t="shared" si="1"/>
        <v>0</v>
      </c>
      <c r="N46" s="49">
        <f>K46*E45</f>
        <v>0</v>
      </c>
      <c r="O46" s="49">
        <f>K46*F45</f>
        <v>0</v>
      </c>
      <c r="P46" s="49">
        <f>K46*G45</f>
        <v>0</v>
      </c>
      <c r="Q46" s="49">
        <f>K46*H45</f>
        <v>0</v>
      </c>
      <c r="R46" s="49">
        <f>K46*I45</f>
        <v>0</v>
      </c>
      <c r="S46" s="49">
        <f>K46*J45</f>
        <v>0</v>
      </c>
    </row>
    <row r="47" spans="1:19" x14ac:dyDescent="0.2">
      <c r="A47" s="322">
        <f>D47/2</f>
        <v>0</v>
      </c>
      <c r="B47" s="44" t="s">
        <v>18</v>
      </c>
      <c r="C47" s="45">
        <f>SUM(E47:J47)</f>
        <v>0</v>
      </c>
      <c r="D47" s="131"/>
      <c r="E47" s="177"/>
      <c r="F47" s="177"/>
      <c r="G47" s="177"/>
      <c r="H47" s="177"/>
      <c r="I47" s="177"/>
      <c r="J47" s="177"/>
      <c r="K47" s="46"/>
      <c r="L47" s="47"/>
      <c r="M47" s="48">
        <f t="shared" si="1"/>
        <v>0</v>
      </c>
      <c r="N47" s="49">
        <f>D47*E47</f>
        <v>0</v>
      </c>
      <c r="O47" s="49">
        <f>D47*F47</f>
        <v>0</v>
      </c>
      <c r="P47" s="49">
        <f>D47*G47</f>
        <v>0</v>
      </c>
      <c r="Q47" s="49">
        <f>D47*H47</f>
        <v>0</v>
      </c>
      <c r="R47" s="49">
        <f>D47*I47</f>
        <v>0</v>
      </c>
      <c r="S47" s="65">
        <f>D47*J47</f>
        <v>0</v>
      </c>
    </row>
    <row r="48" spans="1:19" x14ac:dyDescent="0.2">
      <c r="A48" s="323"/>
      <c r="B48" s="20" t="s">
        <v>4</v>
      </c>
      <c r="C48" s="279"/>
      <c r="D48" s="52"/>
      <c r="E48" s="178"/>
      <c r="F48" s="178"/>
      <c r="G48" s="178"/>
      <c r="H48" s="178"/>
      <c r="I48" s="178"/>
      <c r="J48" s="178"/>
      <c r="K48" s="54">
        <f>IF(C48="",(D47*$D$11),(D47*C48))</f>
        <v>0</v>
      </c>
      <c r="L48" s="47"/>
      <c r="M48" s="48">
        <f t="shared" si="1"/>
        <v>0</v>
      </c>
      <c r="N48" s="49">
        <f>K48*E47</f>
        <v>0</v>
      </c>
      <c r="O48" s="49">
        <f>K48*F47</f>
        <v>0</v>
      </c>
      <c r="P48" s="49">
        <f>K48*G47</f>
        <v>0</v>
      </c>
      <c r="Q48" s="49">
        <f>K48*H47</f>
        <v>0</v>
      </c>
      <c r="R48" s="49">
        <f>K48*I47</f>
        <v>0</v>
      </c>
      <c r="S48" s="49">
        <f>K48*J47</f>
        <v>0</v>
      </c>
    </row>
    <row r="49" spans="1:19" x14ac:dyDescent="0.2">
      <c r="A49" s="322">
        <f>D49/2</f>
        <v>0</v>
      </c>
      <c r="B49" s="44" t="s">
        <v>19</v>
      </c>
      <c r="C49" s="45">
        <f>SUM(E49:J49)</f>
        <v>0</v>
      </c>
      <c r="D49" s="131"/>
      <c r="E49" s="177"/>
      <c r="F49" s="177"/>
      <c r="G49" s="177"/>
      <c r="H49" s="177"/>
      <c r="I49" s="177"/>
      <c r="J49" s="177"/>
      <c r="K49" s="46"/>
      <c r="L49" s="47"/>
      <c r="M49" s="48">
        <f t="shared" si="1"/>
        <v>0</v>
      </c>
      <c r="N49" s="49">
        <f>D49*E49</f>
        <v>0</v>
      </c>
      <c r="O49" s="49">
        <f>D49*F49</f>
        <v>0</v>
      </c>
      <c r="P49" s="49">
        <f>D49*G49</f>
        <v>0</v>
      </c>
      <c r="Q49" s="49">
        <f>D49*H49</f>
        <v>0</v>
      </c>
      <c r="R49" s="49">
        <f>D49*I49</f>
        <v>0</v>
      </c>
      <c r="S49" s="65">
        <f>D49*J49</f>
        <v>0</v>
      </c>
    </row>
    <row r="50" spans="1:19" x14ac:dyDescent="0.2">
      <c r="A50" s="323"/>
      <c r="B50" s="20" t="s">
        <v>4</v>
      </c>
      <c r="C50" s="279"/>
      <c r="D50" s="52"/>
      <c r="E50" s="178"/>
      <c r="F50" s="178"/>
      <c r="G50" s="178"/>
      <c r="H50" s="178"/>
      <c r="I50" s="178"/>
      <c r="J50" s="178"/>
      <c r="K50" s="54">
        <f>IF(C50="",(D49*$D$11),(D49*C50))</f>
        <v>0</v>
      </c>
      <c r="L50" s="47"/>
      <c r="M50" s="48">
        <f t="shared" si="1"/>
        <v>0</v>
      </c>
      <c r="N50" s="49">
        <f>K50*E49</f>
        <v>0</v>
      </c>
      <c r="O50" s="49">
        <f>K50*F49</f>
        <v>0</v>
      </c>
      <c r="P50" s="49">
        <f>K50*G49</f>
        <v>0</v>
      </c>
      <c r="Q50" s="49">
        <f>K50*H49</f>
        <v>0</v>
      </c>
      <c r="R50" s="49">
        <f>K50*I49</f>
        <v>0</v>
      </c>
      <c r="S50" s="49">
        <f>K50*J49</f>
        <v>0</v>
      </c>
    </row>
    <row r="51" spans="1:19" x14ac:dyDescent="0.2">
      <c r="A51" s="322">
        <f>D51/2</f>
        <v>0</v>
      </c>
      <c r="B51" s="44" t="s">
        <v>20</v>
      </c>
      <c r="C51" s="45">
        <f>SUM(E51:J51)</f>
        <v>0</v>
      </c>
      <c r="D51" s="131"/>
      <c r="E51" s="177"/>
      <c r="F51" s="177"/>
      <c r="G51" s="177"/>
      <c r="H51" s="177"/>
      <c r="I51" s="177"/>
      <c r="J51" s="177"/>
      <c r="K51" s="46"/>
      <c r="L51" s="47"/>
      <c r="M51" s="48">
        <f t="shared" si="1"/>
        <v>0</v>
      </c>
      <c r="N51" s="49">
        <f>D51*E51</f>
        <v>0</v>
      </c>
      <c r="O51" s="49">
        <f>D51*F51</f>
        <v>0</v>
      </c>
      <c r="P51" s="49">
        <f>D51*G51</f>
        <v>0</v>
      </c>
      <c r="Q51" s="49">
        <f>D51*H51</f>
        <v>0</v>
      </c>
      <c r="R51" s="49">
        <f>D51*I51</f>
        <v>0</v>
      </c>
      <c r="S51" s="65">
        <f>D51*J51</f>
        <v>0</v>
      </c>
    </row>
    <row r="52" spans="1:19" x14ac:dyDescent="0.2">
      <c r="A52" s="323"/>
      <c r="B52" s="20" t="s">
        <v>4</v>
      </c>
      <c r="C52" s="279"/>
      <c r="D52" s="52"/>
      <c r="E52" s="178"/>
      <c r="F52" s="178"/>
      <c r="G52" s="178"/>
      <c r="H52" s="178"/>
      <c r="I52" s="178"/>
      <c r="J52" s="178"/>
      <c r="K52" s="54">
        <f>IF(C52="",(D51*$D$11),(D51*C52))</f>
        <v>0</v>
      </c>
      <c r="L52" s="47"/>
      <c r="M52" s="48">
        <f t="shared" si="1"/>
        <v>0</v>
      </c>
      <c r="N52" s="49">
        <f>K52*E51</f>
        <v>0</v>
      </c>
      <c r="O52" s="49">
        <f>K52*F51</f>
        <v>0</v>
      </c>
      <c r="P52" s="49">
        <f>K52*G51</f>
        <v>0</v>
      </c>
      <c r="Q52" s="49">
        <f>K52*H51</f>
        <v>0</v>
      </c>
      <c r="R52" s="49">
        <f>K52*I51</f>
        <v>0</v>
      </c>
      <c r="S52" s="49">
        <f>K52*J51</f>
        <v>0</v>
      </c>
    </row>
    <row r="53" spans="1:19" x14ac:dyDescent="0.2">
      <c r="A53" s="322">
        <f>D53/2</f>
        <v>0</v>
      </c>
      <c r="B53" s="44" t="s">
        <v>21</v>
      </c>
      <c r="C53" s="45">
        <f>SUM(E53:J53)</f>
        <v>0</v>
      </c>
      <c r="D53" s="131"/>
      <c r="E53" s="177"/>
      <c r="F53" s="177"/>
      <c r="G53" s="177"/>
      <c r="H53" s="177"/>
      <c r="I53" s="177"/>
      <c r="J53" s="177"/>
      <c r="K53" s="46"/>
      <c r="L53" s="47"/>
      <c r="M53" s="48">
        <f t="shared" si="1"/>
        <v>0</v>
      </c>
      <c r="N53" s="49">
        <f>D53*E53</f>
        <v>0</v>
      </c>
      <c r="O53" s="49">
        <f>D53*F53</f>
        <v>0</v>
      </c>
      <c r="P53" s="49">
        <f>D53*G53</f>
        <v>0</v>
      </c>
      <c r="Q53" s="49">
        <f>D53*H53</f>
        <v>0</v>
      </c>
      <c r="R53" s="49">
        <f>D53*I53</f>
        <v>0</v>
      </c>
      <c r="S53" s="65">
        <f>D53*J53</f>
        <v>0</v>
      </c>
    </row>
    <row r="54" spans="1:19" x14ac:dyDescent="0.2">
      <c r="A54" s="323"/>
      <c r="B54" s="20" t="s">
        <v>4</v>
      </c>
      <c r="C54" s="279"/>
      <c r="D54" s="52"/>
      <c r="E54" s="178"/>
      <c r="F54" s="178"/>
      <c r="G54" s="178"/>
      <c r="H54" s="178"/>
      <c r="I54" s="178"/>
      <c r="J54" s="178"/>
      <c r="K54" s="54">
        <f>IF(C54="",(D53*$D$11),(D53*C54))</f>
        <v>0</v>
      </c>
      <c r="L54" s="47"/>
      <c r="M54" s="48">
        <f t="shared" si="1"/>
        <v>0</v>
      </c>
      <c r="N54" s="49">
        <f>K54*E53</f>
        <v>0</v>
      </c>
      <c r="O54" s="49">
        <f>K54*F53</f>
        <v>0</v>
      </c>
      <c r="P54" s="49">
        <f>K54*G53</f>
        <v>0</v>
      </c>
      <c r="Q54" s="49">
        <f>K54*H53</f>
        <v>0</v>
      </c>
      <c r="R54" s="49">
        <f>K54*I53</f>
        <v>0</v>
      </c>
      <c r="S54" s="49">
        <f>K54*J53</f>
        <v>0</v>
      </c>
    </row>
    <row r="55" spans="1:19" x14ac:dyDescent="0.2">
      <c r="A55" s="322">
        <f>D55/2</f>
        <v>0</v>
      </c>
      <c r="B55" s="44" t="s">
        <v>22</v>
      </c>
      <c r="C55" s="45">
        <f>SUM(E55:J55)</f>
        <v>0</v>
      </c>
      <c r="D55" s="131"/>
      <c r="E55" s="177"/>
      <c r="F55" s="177"/>
      <c r="G55" s="177"/>
      <c r="H55" s="177"/>
      <c r="I55" s="177"/>
      <c r="J55" s="177"/>
      <c r="K55" s="177"/>
      <c r="L55" s="47"/>
      <c r="M55" s="48">
        <f t="shared" si="1"/>
        <v>0</v>
      </c>
      <c r="N55" s="49">
        <f>D55*E55</f>
        <v>0</v>
      </c>
      <c r="O55" s="49">
        <f>D55*F55</f>
        <v>0</v>
      </c>
      <c r="P55" s="49">
        <f>D55*G55</f>
        <v>0</v>
      </c>
      <c r="Q55" s="49">
        <f>D55*H55</f>
        <v>0</v>
      </c>
      <c r="R55" s="49">
        <f>D55*I55</f>
        <v>0</v>
      </c>
      <c r="S55" s="65">
        <f>D55*J55</f>
        <v>0</v>
      </c>
    </row>
    <row r="56" spans="1:19" x14ac:dyDescent="0.2">
      <c r="A56" s="323"/>
      <c r="B56" s="20" t="s">
        <v>4</v>
      </c>
      <c r="C56" s="279"/>
      <c r="D56" s="52"/>
      <c r="E56" s="179"/>
      <c r="F56" s="179"/>
      <c r="G56" s="179"/>
      <c r="H56" s="179"/>
      <c r="I56" s="179"/>
      <c r="J56" s="179"/>
      <c r="K56" s="54">
        <f>IF(C56="",(D55*$D$11),(D55*C56))</f>
        <v>0</v>
      </c>
      <c r="L56" s="47"/>
      <c r="M56" s="48">
        <f t="shared" si="1"/>
        <v>0</v>
      </c>
      <c r="N56" s="49">
        <f>K56*E55</f>
        <v>0</v>
      </c>
      <c r="O56" s="49">
        <f>K56*F55</f>
        <v>0</v>
      </c>
      <c r="P56" s="49">
        <f>K56*G55</f>
        <v>0</v>
      </c>
      <c r="Q56" s="49">
        <f>K56*H55</f>
        <v>0</v>
      </c>
      <c r="R56" s="49">
        <f>K56*I55</f>
        <v>0</v>
      </c>
      <c r="S56" s="49">
        <f>K56*J55</f>
        <v>0</v>
      </c>
    </row>
    <row r="57" spans="1:19" x14ac:dyDescent="0.2">
      <c r="A57" s="322">
        <f>D57/2</f>
        <v>0</v>
      </c>
      <c r="B57" s="44" t="s">
        <v>23</v>
      </c>
      <c r="C57" s="45">
        <f>SUM(E57:J57)</f>
        <v>0</v>
      </c>
      <c r="D57" s="131"/>
      <c r="E57" s="177"/>
      <c r="F57" s="177"/>
      <c r="G57" s="177"/>
      <c r="H57" s="177"/>
      <c r="I57" s="177"/>
      <c r="J57" s="177"/>
      <c r="K57" s="46"/>
      <c r="L57" s="47"/>
      <c r="M57" s="48">
        <f t="shared" si="1"/>
        <v>0</v>
      </c>
      <c r="N57" s="49">
        <f>D57*E57</f>
        <v>0</v>
      </c>
      <c r="O57" s="49">
        <f>D57*F57</f>
        <v>0</v>
      </c>
      <c r="P57" s="49">
        <f>D57*G57</f>
        <v>0</v>
      </c>
      <c r="Q57" s="49">
        <f>D57*H57</f>
        <v>0</v>
      </c>
      <c r="R57" s="49">
        <f>D57*I57</f>
        <v>0</v>
      </c>
      <c r="S57" s="65">
        <f>D57*J57</f>
        <v>0</v>
      </c>
    </row>
    <row r="58" spans="1:19" x14ac:dyDescent="0.2">
      <c r="A58" s="323"/>
      <c r="B58" s="20" t="s">
        <v>4</v>
      </c>
      <c r="C58" s="279"/>
      <c r="D58" s="52"/>
      <c r="E58" s="178"/>
      <c r="F58" s="178"/>
      <c r="G58" s="178"/>
      <c r="H58" s="178"/>
      <c r="I58" s="178"/>
      <c r="J58" s="178"/>
      <c r="K58" s="54">
        <f>IF(C58="",(D57*$D$11),(D57*C58))</f>
        <v>0</v>
      </c>
      <c r="L58" s="47"/>
      <c r="M58" s="48">
        <f t="shared" si="1"/>
        <v>0</v>
      </c>
      <c r="N58" s="49">
        <f>K58*E57</f>
        <v>0</v>
      </c>
      <c r="O58" s="49">
        <f>K58*F57</f>
        <v>0</v>
      </c>
      <c r="P58" s="49">
        <f>K58*G57</f>
        <v>0</v>
      </c>
      <c r="Q58" s="49">
        <f>K58*H57</f>
        <v>0</v>
      </c>
      <c r="R58" s="49">
        <f>K58*I57</f>
        <v>0</v>
      </c>
      <c r="S58" s="49">
        <f>K58*J57</f>
        <v>0</v>
      </c>
    </row>
    <row r="59" spans="1:19" x14ac:dyDescent="0.2">
      <c r="A59" s="322">
        <f>D59/2</f>
        <v>0</v>
      </c>
      <c r="B59" s="44" t="s">
        <v>24</v>
      </c>
      <c r="C59" s="45">
        <f>SUM(E59:J59)</f>
        <v>0</v>
      </c>
      <c r="D59" s="131"/>
      <c r="E59" s="177"/>
      <c r="F59" s="177"/>
      <c r="G59" s="177"/>
      <c r="H59" s="177"/>
      <c r="I59" s="177"/>
      <c r="J59" s="177"/>
      <c r="K59" s="46"/>
      <c r="L59" s="47"/>
      <c r="M59" s="48">
        <f t="shared" si="1"/>
        <v>0</v>
      </c>
      <c r="N59" s="49">
        <f>D59*E59</f>
        <v>0</v>
      </c>
      <c r="O59" s="49">
        <f>D59*F59</f>
        <v>0</v>
      </c>
      <c r="P59" s="49">
        <f>D59*G59</f>
        <v>0</v>
      </c>
      <c r="Q59" s="49">
        <f>D59*H59</f>
        <v>0</v>
      </c>
      <c r="R59" s="49">
        <f>D59*I59</f>
        <v>0</v>
      </c>
      <c r="S59" s="65">
        <f>D59*J59</f>
        <v>0</v>
      </c>
    </row>
    <row r="60" spans="1:19" x14ac:dyDescent="0.2">
      <c r="A60" s="323"/>
      <c r="B60" s="20" t="s">
        <v>4</v>
      </c>
      <c r="C60" s="279"/>
      <c r="D60" s="52"/>
      <c r="E60" s="178"/>
      <c r="F60" s="178"/>
      <c r="G60" s="178"/>
      <c r="H60" s="178"/>
      <c r="I60" s="178"/>
      <c r="J60" s="178"/>
      <c r="K60" s="54">
        <f>IF(C60="",(D59*$D$11),(D59*C60))</f>
        <v>0</v>
      </c>
      <c r="L60" s="47"/>
      <c r="M60" s="48">
        <f t="shared" si="1"/>
        <v>0</v>
      </c>
      <c r="N60" s="49">
        <f>K60*E59</f>
        <v>0</v>
      </c>
      <c r="O60" s="49">
        <f>K60*F59</f>
        <v>0</v>
      </c>
      <c r="P60" s="49">
        <f>K60*G59</f>
        <v>0</v>
      </c>
      <c r="Q60" s="49">
        <f>K60*H59</f>
        <v>0</v>
      </c>
      <c r="R60" s="49">
        <f>K60*I59</f>
        <v>0</v>
      </c>
      <c r="S60" s="49">
        <f>K60*J59</f>
        <v>0</v>
      </c>
    </row>
    <row r="61" spans="1:19" x14ac:dyDescent="0.2">
      <c r="A61" s="322">
        <f>D61/2</f>
        <v>0</v>
      </c>
      <c r="B61" s="44" t="s">
        <v>25</v>
      </c>
      <c r="C61" s="45">
        <f>SUM(E61:J61)</f>
        <v>0</v>
      </c>
      <c r="D61" s="131"/>
      <c r="E61" s="177"/>
      <c r="F61" s="177"/>
      <c r="G61" s="177"/>
      <c r="H61" s="177"/>
      <c r="I61" s="177"/>
      <c r="J61" s="177"/>
      <c r="K61" s="46"/>
      <c r="L61" s="47"/>
      <c r="M61" s="48">
        <f t="shared" si="1"/>
        <v>0</v>
      </c>
      <c r="N61" s="49">
        <f>D61*E61</f>
        <v>0</v>
      </c>
      <c r="O61" s="49">
        <f>D61*F61</f>
        <v>0</v>
      </c>
      <c r="P61" s="49">
        <f>D61*G61</f>
        <v>0</v>
      </c>
      <c r="Q61" s="49">
        <f>D61*H61</f>
        <v>0</v>
      </c>
      <c r="R61" s="49">
        <f>D61*I61</f>
        <v>0</v>
      </c>
      <c r="S61" s="65">
        <f>D61*J61</f>
        <v>0</v>
      </c>
    </row>
    <row r="62" spans="1:19" x14ac:dyDescent="0.2">
      <c r="A62" s="323"/>
      <c r="B62" s="20" t="s">
        <v>4</v>
      </c>
      <c r="C62" s="279"/>
      <c r="D62" s="52"/>
      <c r="E62" s="178"/>
      <c r="F62" s="178"/>
      <c r="G62" s="178"/>
      <c r="H62" s="178"/>
      <c r="I62" s="178"/>
      <c r="J62" s="178"/>
      <c r="K62" s="54">
        <f>IF(C62="",(D61*$D$11),(D61*C62))</f>
        <v>0</v>
      </c>
      <c r="L62" s="47"/>
      <c r="M62" s="48">
        <f t="shared" si="1"/>
        <v>0</v>
      </c>
      <c r="N62" s="49">
        <f>K62*E61</f>
        <v>0</v>
      </c>
      <c r="O62" s="49">
        <f>K62*F61</f>
        <v>0</v>
      </c>
      <c r="P62" s="49">
        <f>K62*G61</f>
        <v>0</v>
      </c>
      <c r="Q62" s="49">
        <f>K62*H61</f>
        <v>0</v>
      </c>
      <c r="R62" s="49">
        <f>K62*I61</f>
        <v>0</v>
      </c>
      <c r="S62" s="49">
        <f>K62*J61</f>
        <v>0</v>
      </c>
    </row>
    <row r="63" spans="1:19" x14ac:dyDescent="0.2">
      <c r="A63" s="322">
        <f>D63/2</f>
        <v>0</v>
      </c>
      <c r="B63" s="44" t="s">
        <v>26</v>
      </c>
      <c r="C63" s="45">
        <f>SUM(E63:J63)</f>
        <v>0</v>
      </c>
      <c r="D63" s="131"/>
      <c r="E63" s="177"/>
      <c r="F63" s="177"/>
      <c r="G63" s="177"/>
      <c r="H63" s="177"/>
      <c r="I63" s="177"/>
      <c r="J63" s="177"/>
      <c r="K63" s="46"/>
      <c r="L63" s="47"/>
      <c r="M63" s="48">
        <f t="shared" si="1"/>
        <v>0</v>
      </c>
      <c r="N63" s="49">
        <f>D63*E63</f>
        <v>0</v>
      </c>
      <c r="O63" s="49">
        <f>D63*F63</f>
        <v>0</v>
      </c>
      <c r="P63" s="49">
        <f>D63*G63</f>
        <v>0</v>
      </c>
      <c r="Q63" s="49">
        <f>D63*H63</f>
        <v>0</v>
      </c>
      <c r="R63" s="49">
        <f>D63*I63</f>
        <v>0</v>
      </c>
      <c r="S63" s="65">
        <f>D63*J63</f>
        <v>0</v>
      </c>
    </row>
    <row r="64" spans="1:19" x14ac:dyDescent="0.2">
      <c r="A64" s="323"/>
      <c r="B64" s="20" t="s">
        <v>4</v>
      </c>
      <c r="C64" s="279"/>
      <c r="D64" s="52"/>
      <c r="E64" s="178"/>
      <c r="F64" s="178"/>
      <c r="G64" s="178"/>
      <c r="H64" s="178"/>
      <c r="I64" s="178"/>
      <c r="J64" s="178"/>
      <c r="K64" s="54">
        <f>IF(C64="",(D63*$D$11),(D63*C64))</f>
        <v>0</v>
      </c>
      <c r="L64" s="47"/>
      <c r="M64" s="48">
        <f t="shared" si="1"/>
        <v>0</v>
      </c>
      <c r="N64" s="49">
        <f>K64*E63</f>
        <v>0</v>
      </c>
      <c r="O64" s="49">
        <f>K64*F63</f>
        <v>0</v>
      </c>
      <c r="P64" s="49">
        <f>K64*G63</f>
        <v>0</v>
      </c>
      <c r="Q64" s="49">
        <f>K64*H63</f>
        <v>0</v>
      </c>
      <c r="R64" s="49">
        <f>K64*I63</f>
        <v>0</v>
      </c>
      <c r="S64" s="49">
        <f>K64*J63</f>
        <v>0</v>
      </c>
    </row>
    <row r="65" spans="1:19" x14ac:dyDescent="0.2">
      <c r="A65" s="322">
        <f>D65/2</f>
        <v>0</v>
      </c>
      <c r="B65" s="44" t="s">
        <v>27</v>
      </c>
      <c r="C65" s="45">
        <f>SUM(E65:J65)</f>
        <v>0</v>
      </c>
      <c r="D65" s="131"/>
      <c r="E65" s="177"/>
      <c r="F65" s="177"/>
      <c r="G65" s="177"/>
      <c r="H65" s="177"/>
      <c r="I65" s="177"/>
      <c r="J65" s="177"/>
      <c r="K65" s="46"/>
      <c r="L65" s="47"/>
      <c r="M65" s="48">
        <f t="shared" si="1"/>
        <v>0</v>
      </c>
      <c r="N65" s="49">
        <f>D65*E65</f>
        <v>0</v>
      </c>
      <c r="O65" s="49">
        <f>D65*F65</f>
        <v>0</v>
      </c>
      <c r="P65" s="49">
        <f>D65*G65</f>
        <v>0</v>
      </c>
      <c r="Q65" s="49">
        <f>D65*H65</f>
        <v>0</v>
      </c>
      <c r="R65" s="49">
        <f>D65*I65</f>
        <v>0</v>
      </c>
      <c r="S65" s="65">
        <f>D65*J65</f>
        <v>0</v>
      </c>
    </row>
    <row r="66" spans="1:19" x14ac:dyDescent="0.2">
      <c r="A66" s="323"/>
      <c r="B66" s="20" t="s">
        <v>4</v>
      </c>
      <c r="C66" s="279"/>
      <c r="D66" s="52"/>
      <c r="E66" s="178"/>
      <c r="F66" s="178"/>
      <c r="G66" s="178"/>
      <c r="H66" s="178"/>
      <c r="I66" s="178"/>
      <c r="J66" s="178"/>
      <c r="K66" s="54">
        <f>IF(C66="",(D65*$D$11),(D65*C66))</f>
        <v>0</v>
      </c>
      <c r="L66" s="47"/>
      <c r="M66" s="48">
        <f t="shared" si="1"/>
        <v>0</v>
      </c>
      <c r="N66" s="49">
        <f>K66*E65</f>
        <v>0</v>
      </c>
      <c r="O66" s="49">
        <f>K66*F65</f>
        <v>0</v>
      </c>
      <c r="P66" s="49">
        <f>K66*G65</f>
        <v>0</v>
      </c>
      <c r="Q66" s="49">
        <f>K66*H65</f>
        <v>0</v>
      </c>
      <c r="R66" s="49">
        <f>K66*I65</f>
        <v>0</v>
      </c>
      <c r="S66" s="49">
        <f>K66*J65</f>
        <v>0</v>
      </c>
    </row>
    <row r="67" spans="1:19" x14ac:dyDescent="0.2">
      <c r="A67" s="322">
        <f>D67/2</f>
        <v>0</v>
      </c>
      <c r="B67" s="44" t="s">
        <v>28</v>
      </c>
      <c r="C67" s="45">
        <f>SUM(E67:J67)</f>
        <v>0</v>
      </c>
      <c r="D67" s="131"/>
      <c r="E67" s="177"/>
      <c r="F67" s="177"/>
      <c r="G67" s="177"/>
      <c r="H67" s="177"/>
      <c r="I67" s="177"/>
      <c r="J67" s="177"/>
      <c r="K67" s="46"/>
      <c r="L67" s="47"/>
      <c r="M67" s="48">
        <f t="shared" si="1"/>
        <v>0</v>
      </c>
      <c r="N67" s="49">
        <f>D67*E67</f>
        <v>0</v>
      </c>
      <c r="O67" s="49">
        <f>D67*F67</f>
        <v>0</v>
      </c>
      <c r="P67" s="49">
        <f>D67*G67</f>
        <v>0</v>
      </c>
      <c r="Q67" s="49">
        <f>D67*H67</f>
        <v>0</v>
      </c>
      <c r="R67" s="49">
        <f>D67*I67</f>
        <v>0</v>
      </c>
      <c r="S67" s="65">
        <f>D67*J67</f>
        <v>0</v>
      </c>
    </row>
    <row r="68" spans="1:19" x14ac:dyDescent="0.2">
      <c r="A68" s="323"/>
      <c r="B68" s="20" t="s">
        <v>4</v>
      </c>
      <c r="C68" s="279"/>
      <c r="D68" s="52"/>
      <c r="E68" s="178"/>
      <c r="F68" s="178"/>
      <c r="G68" s="178"/>
      <c r="H68" s="178"/>
      <c r="I68" s="178"/>
      <c r="J68" s="178"/>
      <c r="K68" s="54">
        <f>IF(C68="",(D67*$D$11),(D67*C68))</f>
        <v>0</v>
      </c>
      <c r="L68" s="47"/>
      <c r="M68" s="48">
        <f t="shared" si="1"/>
        <v>0</v>
      </c>
      <c r="N68" s="49">
        <f>K68*E67</f>
        <v>0</v>
      </c>
      <c r="O68" s="49">
        <f>K68*F67</f>
        <v>0</v>
      </c>
      <c r="P68" s="49">
        <f>K68*G67</f>
        <v>0</v>
      </c>
      <c r="Q68" s="49">
        <f>K68*H67</f>
        <v>0</v>
      </c>
      <c r="R68" s="49">
        <f>K68*I67</f>
        <v>0</v>
      </c>
      <c r="S68" s="49">
        <f>K68*J67</f>
        <v>0</v>
      </c>
    </row>
    <row r="69" spans="1:19" x14ac:dyDescent="0.2">
      <c r="A69" s="322">
        <f>D69/2</f>
        <v>0</v>
      </c>
      <c r="B69" s="44" t="s">
        <v>29</v>
      </c>
      <c r="C69" s="45">
        <f>SUM(E69:J69)</f>
        <v>0</v>
      </c>
      <c r="D69" s="131"/>
      <c r="E69" s="177"/>
      <c r="F69" s="177"/>
      <c r="G69" s="177"/>
      <c r="H69" s="177"/>
      <c r="I69" s="177"/>
      <c r="J69" s="177"/>
      <c r="K69" s="46"/>
      <c r="L69" s="47"/>
      <c r="M69" s="48">
        <f t="shared" si="1"/>
        <v>0</v>
      </c>
      <c r="N69" s="49">
        <f>D69*E69</f>
        <v>0</v>
      </c>
      <c r="O69" s="49">
        <f>D69*F69</f>
        <v>0</v>
      </c>
      <c r="P69" s="49">
        <f>D69*G69</f>
        <v>0</v>
      </c>
      <c r="Q69" s="49">
        <f>D69*H69</f>
        <v>0</v>
      </c>
      <c r="R69" s="49">
        <f>D69*I69</f>
        <v>0</v>
      </c>
      <c r="S69" s="65">
        <f>D69*J69</f>
        <v>0</v>
      </c>
    </row>
    <row r="70" spans="1:19" x14ac:dyDescent="0.2">
      <c r="A70" s="323"/>
      <c r="B70" s="20" t="s">
        <v>4</v>
      </c>
      <c r="C70" s="279"/>
      <c r="D70" s="52"/>
      <c r="E70" s="178"/>
      <c r="F70" s="178"/>
      <c r="G70" s="178"/>
      <c r="H70" s="178"/>
      <c r="I70" s="178"/>
      <c r="J70" s="178"/>
      <c r="K70" s="54">
        <f>IF(C70="",(D69*$D$11),(D69*C70))</f>
        <v>0</v>
      </c>
      <c r="L70" s="47"/>
      <c r="M70" s="48">
        <f t="shared" si="1"/>
        <v>0</v>
      </c>
      <c r="N70" s="49">
        <f>K70*E69</f>
        <v>0</v>
      </c>
      <c r="O70" s="49">
        <f>K70*F69</f>
        <v>0</v>
      </c>
      <c r="P70" s="49">
        <f>K70*G69</f>
        <v>0</v>
      </c>
      <c r="Q70" s="49">
        <f>K70*H69</f>
        <v>0</v>
      </c>
      <c r="R70" s="49">
        <f>K70*I69</f>
        <v>0</v>
      </c>
      <c r="S70" s="49">
        <f>K70*J69</f>
        <v>0</v>
      </c>
    </row>
    <row r="71" spans="1:19" x14ac:dyDescent="0.2">
      <c r="A71" s="322">
        <f>D71/2</f>
        <v>0</v>
      </c>
      <c r="B71" s="44" t="s">
        <v>30</v>
      </c>
      <c r="C71" s="45">
        <f>SUM(E71:J71)</f>
        <v>0</v>
      </c>
      <c r="D71" s="131"/>
      <c r="E71" s="177"/>
      <c r="F71" s="177"/>
      <c r="G71" s="177"/>
      <c r="H71" s="177"/>
      <c r="I71" s="177"/>
      <c r="J71" s="177"/>
      <c r="K71" s="177"/>
      <c r="L71" s="47"/>
      <c r="M71" s="48">
        <f t="shared" si="1"/>
        <v>0</v>
      </c>
      <c r="N71" s="49">
        <f>D71*E71</f>
        <v>0</v>
      </c>
      <c r="O71" s="49">
        <f>D71*F71</f>
        <v>0</v>
      </c>
      <c r="P71" s="49">
        <f>D71*G71</f>
        <v>0</v>
      </c>
      <c r="Q71" s="49">
        <f>D71*H71</f>
        <v>0</v>
      </c>
      <c r="R71" s="49">
        <f>D71*I71</f>
        <v>0</v>
      </c>
      <c r="S71" s="65">
        <f>D71*J71</f>
        <v>0</v>
      </c>
    </row>
    <row r="72" spans="1:19" x14ac:dyDescent="0.2">
      <c r="A72" s="323"/>
      <c r="B72" s="20" t="s">
        <v>4</v>
      </c>
      <c r="C72" s="279"/>
      <c r="D72" s="52"/>
      <c r="E72" s="178"/>
      <c r="F72" s="178"/>
      <c r="G72" s="178"/>
      <c r="H72" s="178"/>
      <c r="I72" s="178"/>
      <c r="J72" s="178"/>
      <c r="K72" s="54">
        <f>IF(C72="",(D71*$D$11),(D71*C72))</f>
        <v>0</v>
      </c>
      <c r="L72" s="47"/>
      <c r="M72" s="48">
        <f t="shared" si="1"/>
        <v>0</v>
      </c>
      <c r="N72" s="49">
        <f>K72*E71</f>
        <v>0</v>
      </c>
      <c r="O72" s="49">
        <f>K72*F71</f>
        <v>0</v>
      </c>
      <c r="P72" s="49">
        <f>K72*G71</f>
        <v>0</v>
      </c>
      <c r="Q72" s="49">
        <f>K72*H71</f>
        <v>0</v>
      </c>
      <c r="R72" s="49">
        <f>K72*I71</f>
        <v>0</v>
      </c>
      <c r="S72" s="49">
        <f>K72*J71</f>
        <v>0</v>
      </c>
    </row>
    <row r="73" spans="1:19" x14ac:dyDescent="0.2">
      <c r="A73" s="322">
        <f>D73/2</f>
        <v>0</v>
      </c>
      <c r="B73" s="44" t="s">
        <v>31</v>
      </c>
      <c r="C73" s="45">
        <f>SUM(E73:J73)</f>
        <v>0</v>
      </c>
      <c r="D73" s="131"/>
      <c r="E73" s="177"/>
      <c r="F73" s="177"/>
      <c r="G73" s="177"/>
      <c r="H73" s="177"/>
      <c r="I73" s="177"/>
      <c r="J73" s="177"/>
      <c r="K73" s="46"/>
      <c r="L73" s="47"/>
      <c r="M73" s="48">
        <f t="shared" si="1"/>
        <v>0</v>
      </c>
      <c r="N73" s="49">
        <f>D73*E73</f>
        <v>0</v>
      </c>
      <c r="O73" s="49">
        <f>D73*F73</f>
        <v>0</v>
      </c>
      <c r="P73" s="49">
        <f>D73*G73</f>
        <v>0</v>
      </c>
      <c r="Q73" s="49">
        <f>D73*H73</f>
        <v>0</v>
      </c>
      <c r="R73" s="49">
        <f>D73*I73</f>
        <v>0</v>
      </c>
      <c r="S73" s="65">
        <f>D73*J73</f>
        <v>0</v>
      </c>
    </row>
    <row r="74" spans="1:19" x14ac:dyDescent="0.2">
      <c r="A74" s="323"/>
      <c r="B74" s="20" t="s">
        <v>4</v>
      </c>
      <c r="C74" s="279"/>
      <c r="D74" s="52"/>
      <c r="E74" s="178"/>
      <c r="F74" s="178"/>
      <c r="G74" s="178"/>
      <c r="H74" s="178"/>
      <c r="I74" s="178"/>
      <c r="J74" s="178"/>
      <c r="K74" s="54">
        <f>IF(C74="",(D73*$D$11),(D73*C74))</f>
        <v>0</v>
      </c>
      <c r="L74" s="47"/>
      <c r="M74" s="48">
        <f t="shared" si="1"/>
        <v>0</v>
      </c>
      <c r="N74" s="49">
        <f>K74*E73</f>
        <v>0</v>
      </c>
      <c r="O74" s="49">
        <f>K74*F73</f>
        <v>0</v>
      </c>
      <c r="P74" s="49">
        <f>K74*G73</f>
        <v>0</v>
      </c>
      <c r="Q74" s="49">
        <f>K74*H73</f>
        <v>0</v>
      </c>
      <c r="R74" s="49">
        <f>K74*I73</f>
        <v>0</v>
      </c>
      <c r="S74" s="49">
        <f>K74*J73</f>
        <v>0</v>
      </c>
    </row>
    <row r="75" spans="1:19" x14ac:dyDescent="0.2">
      <c r="A75" s="322">
        <f>D75/2</f>
        <v>0</v>
      </c>
      <c r="B75" s="44" t="s">
        <v>32</v>
      </c>
      <c r="C75" s="45">
        <f>SUM(E75:J75)</f>
        <v>0</v>
      </c>
      <c r="D75" s="131"/>
      <c r="E75" s="177"/>
      <c r="F75" s="177"/>
      <c r="G75" s="177"/>
      <c r="H75" s="177"/>
      <c r="I75" s="177"/>
      <c r="J75" s="177"/>
      <c r="K75" s="46"/>
      <c r="L75" s="47"/>
      <c r="M75" s="48">
        <f t="shared" si="1"/>
        <v>0</v>
      </c>
      <c r="N75" s="49">
        <f>D75*E75</f>
        <v>0</v>
      </c>
      <c r="O75" s="49">
        <f>D75*F75</f>
        <v>0</v>
      </c>
      <c r="P75" s="49">
        <f>D75*G75</f>
        <v>0</v>
      </c>
      <c r="Q75" s="49">
        <f>D75*H75</f>
        <v>0</v>
      </c>
      <c r="R75" s="49">
        <f>D75*I75</f>
        <v>0</v>
      </c>
      <c r="S75" s="65">
        <f>D75*J75</f>
        <v>0</v>
      </c>
    </row>
    <row r="76" spans="1:19" x14ac:dyDescent="0.2">
      <c r="A76" s="323"/>
      <c r="B76" s="20" t="s">
        <v>4</v>
      </c>
      <c r="C76" s="279"/>
      <c r="D76" s="52"/>
      <c r="E76" s="178"/>
      <c r="F76" s="178"/>
      <c r="G76" s="178"/>
      <c r="H76" s="178"/>
      <c r="I76" s="178"/>
      <c r="J76" s="178"/>
      <c r="K76" s="54">
        <f>IF(C76="",(D75*$D$11),(D75*C76))</f>
        <v>0</v>
      </c>
      <c r="L76" s="47"/>
      <c r="M76" s="48">
        <f t="shared" si="1"/>
        <v>0</v>
      </c>
      <c r="N76" s="49">
        <f>K76*E75</f>
        <v>0</v>
      </c>
      <c r="O76" s="49">
        <f>K76*F75</f>
        <v>0</v>
      </c>
      <c r="P76" s="49">
        <f>K76*G75</f>
        <v>0</v>
      </c>
      <c r="Q76" s="49">
        <f>K76*H75</f>
        <v>0</v>
      </c>
      <c r="R76" s="49">
        <f>K76*I75</f>
        <v>0</v>
      </c>
      <c r="S76" s="49">
        <f>K76*J75</f>
        <v>0</v>
      </c>
    </row>
    <row r="77" spans="1:19" x14ac:dyDescent="0.2">
      <c r="A77" s="322">
        <f>D77/2</f>
        <v>0</v>
      </c>
      <c r="B77" s="44" t="s">
        <v>33</v>
      </c>
      <c r="C77" s="45">
        <f>SUM(E77:J77)</f>
        <v>0</v>
      </c>
      <c r="D77" s="131"/>
      <c r="E77" s="177"/>
      <c r="F77" s="177"/>
      <c r="G77" s="177"/>
      <c r="H77" s="177"/>
      <c r="I77" s="177"/>
      <c r="J77" s="177"/>
      <c r="K77" s="46"/>
      <c r="L77" s="47"/>
      <c r="M77" s="48">
        <f t="shared" si="1"/>
        <v>0</v>
      </c>
      <c r="N77" s="49">
        <f>D77*E77</f>
        <v>0</v>
      </c>
      <c r="O77" s="49">
        <f>D77*F77</f>
        <v>0</v>
      </c>
      <c r="P77" s="49">
        <f>D77*G77</f>
        <v>0</v>
      </c>
      <c r="Q77" s="49">
        <f>D77*H77</f>
        <v>0</v>
      </c>
      <c r="R77" s="49">
        <f>D77*I77</f>
        <v>0</v>
      </c>
      <c r="S77" s="65">
        <f>D77*J77</f>
        <v>0</v>
      </c>
    </row>
    <row r="78" spans="1:19" x14ac:dyDescent="0.2">
      <c r="A78" s="323"/>
      <c r="B78" s="20" t="s">
        <v>4</v>
      </c>
      <c r="C78" s="279"/>
      <c r="D78" s="52"/>
      <c r="E78" s="178"/>
      <c r="F78" s="178"/>
      <c r="G78" s="178"/>
      <c r="H78" s="178"/>
      <c r="I78" s="178"/>
      <c r="J78" s="178"/>
      <c r="K78" s="54">
        <f>IF(C78="",(D77*$D$11),(D77*C78))</f>
        <v>0</v>
      </c>
      <c r="L78" s="47"/>
      <c r="M78" s="48">
        <f t="shared" si="1"/>
        <v>0</v>
      </c>
      <c r="N78" s="49">
        <f>K78*E77</f>
        <v>0</v>
      </c>
      <c r="O78" s="49">
        <f>K78*F77</f>
        <v>0</v>
      </c>
      <c r="P78" s="49">
        <f>K78*G77</f>
        <v>0</v>
      </c>
      <c r="Q78" s="49">
        <f>K78*H77</f>
        <v>0</v>
      </c>
      <c r="R78" s="49">
        <f>K78*I77</f>
        <v>0</v>
      </c>
      <c r="S78" s="49">
        <f>K78*J77</f>
        <v>0</v>
      </c>
    </row>
    <row r="79" spans="1:19" x14ac:dyDescent="0.2">
      <c r="A79" s="322">
        <f>D79/2</f>
        <v>0</v>
      </c>
      <c r="B79" s="44" t="s">
        <v>44</v>
      </c>
      <c r="C79" s="45">
        <f>SUM(E79:J79)</f>
        <v>0</v>
      </c>
      <c r="D79" s="131"/>
      <c r="E79" s="177"/>
      <c r="F79" s="177"/>
      <c r="G79" s="177"/>
      <c r="H79" s="177"/>
      <c r="I79" s="177"/>
      <c r="J79" s="177"/>
      <c r="K79" s="46"/>
      <c r="L79" s="47"/>
      <c r="M79" s="48">
        <f t="shared" si="1"/>
        <v>0</v>
      </c>
      <c r="N79" s="49">
        <f>D79*E79</f>
        <v>0</v>
      </c>
      <c r="O79" s="49">
        <f>D79*F79</f>
        <v>0</v>
      </c>
      <c r="P79" s="49">
        <f>D79*G79</f>
        <v>0</v>
      </c>
      <c r="Q79" s="49">
        <f>D79*H79</f>
        <v>0</v>
      </c>
      <c r="R79" s="49">
        <f>D79*I79</f>
        <v>0</v>
      </c>
      <c r="S79" s="65">
        <f>D79*J79</f>
        <v>0</v>
      </c>
    </row>
    <row r="80" spans="1:19" x14ac:dyDescent="0.2">
      <c r="A80" s="323"/>
      <c r="B80" s="20" t="s">
        <v>4</v>
      </c>
      <c r="C80" s="279"/>
      <c r="D80" s="52"/>
      <c r="E80" s="178"/>
      <c r="F80" s="178"/>
      <c r="G80" s="178"/>
      <c r="H80" s="178"/>
      <c r="I80" s="178"/>
      <c r="J80" s="178"/>
      <c r="K80" s="54">
        <f>IF(C80="",(D79*$D$11),(D79*C80))</f>
        <v>0</v>
      </c>
      <c r="L80" s="47"/>
      <c r="M80" s="48">
        <f t="shared" si="1"/>
        <v>0</v>
      </c>
      <c r="N80" s="49">
        <f>K80*E79</f>
        <v>0</v>
      </c>
      <c r="O80" s="49">
        <f>K80*F79</f>
        <v>0</v>
      </c>
      <c r="P80" s="49">
        <f>K80*G79</f>
        <v>0</v>
      </c>
      <c r="Q80" s="49">
        <f>K80*H79</f>
        <v>0</v>
      </c>
      <c r="R80" s="49">
        <f>K80*I79</f>
        <v>0</v>
      </c>
      <c r="S80" s="49">
        <f>K80*J79</f>
        <v>0</v>
      </c>
    </row>
    <row r="81" spans="1:19" x14ac:dyDescent="0.2">
      <c r="A81" s="322">
        <f>D81/2</f>
        <v>0</v>
      </c>
      <c r="B81" s="44" t="s">
        <v>45</v>
      </c>
      <c r="C81" s="45">
        <f>SUM(E81:J81)</f>
        <v>0</v>
      </c>
      <c r="D81" s="131"/>
      <c r="E81" s="177"/>
      <c r="F81" s="177"/>
      <c r="G81" s="177"/>
      <c r="H81" s="177"/>
      <c r="I81" s="177"/>
      <c r="J81" s="177"/>
      <c r="K81" s="46"/>
      <c r="L81" s="47"/>
      <c r="M81" s="48">
        <f t="shared" si="1"/>
        <v>0</v>
      </c>
      <c r="N81" s="49">
        <f>D81*E81</f>
        <v>0</v>
      </c>
      <c r="O81" s="49">
        <f>D81*F81</f>
        <v>0</v>
      </c>
      <c r="P81" s="49">
        <f>D81*G81</f>
        <v>0</v>
      </c>
      <c r="Q81" s="49">
        <f>D81*H81</f>
        <v>0</v>
      </c>
      <c r="R81" s="49">
        <f>D81*I81</f>
        <v>0</v>
      </c>
      <c r="S81" s="65">
        <f>D81*J81</f>
        <v>0</v>
      </c>
    </row>
    <row r="82" spans="1:19" x14ac:dyDescent="0.2">
      <c r="A82" s="323"/>
      <c r="B82" s="20" t="s">
        <v>4</v>
      </c>
      <c r="C82" s="279"/>
      <c r="D82" s="52"/>
      <c r="E82" s="178"/>
      <c r="F82" s="178"/>
      <c r="G82" s="178"/>
      <c r="H82" s="178"/>
      <c r="I82" s="178"/>
      <c r="J82" s="178"/>
      <c r="K82" s="54">
        <f>IF(C82="",(D81*$D$11),(D81*C82))</f>
        <v>0</v>
      </c>
      <c r="L82" s="47"/>
      <c r="M82" s="48">
        <f t="shared" si="1"/>
        <v>0</v>
      </c>
      <c r="N82" s="49">
        <f>K82*E81</f>
        <v>0</v>
      </c>
      <c r="O82" s="49">
        <f>K82*F81</f>
        <v>0</v>
      </c>
      <c r="P82" s="49">
        <f>K82*G81</f>
        <v>0</v>
      </c>
      <c r="Q82" s="49">
        <f>K82*H81</f>
        <v>0</v>
      </c>
      <c r="R82" s="49">
        <f>K82*I81</f>
        <v>0</v>
      </c>
      <c r="S82" s="49">
        <f>K82*J81</f>
        <v>0</v>
      </c>
    </row>
    <row r="83" spans="1:19" x14ac:dyDescent="0.2">
      <c r="A83" s="322">
        <f>D83/2</f>
        <v>0</v>
      </c>
      <c r="B83" s="44" t="s">
        <v>46</v>
      </c>
      <c r="C83" s="45">
        <f>SUM(E83:J83)</f>
        <v>0</v>
      </c>
      <c r="D83" s="131"/>
      <c r="E83" s="177"/>
      <c r="F83" s="177"/>
      <c r="G83" s="177"/>
      <c r="H83" s="177"/>
      <c r="I83" s="177"/>
      <c r="J83" s="177"/>
      <c r="K83" s="46"/>
      <c r="L83" s="47"/>
      <c r="M83" s="48">
        <f t="shared" ref="M83:M84" si="2">SUM(N83:R83)</f>
        <v>0</v>
      </c>
      <c r="N83" s="49">
        <f>D83*E83</f>
        <v>0</v>
      </c>
      <c r="O83" s="49">
        <f>D83*F83</f>
        <v>0</v>
      </c>
      <c r="P83" s="49">
        <f>D83*G83</f>
        <v>0</v>
      </c>
      <c r="Q83" s="49">
        <f>D83*H83</f>
        <v>0</v>
      </c>
      <c r="R83" s="49">
        <f>D83*I83</f>
        <v>0</v>
      </c>
      <c r="S83" s="65">
        <f>D83*J83</f>
        <v>0</v>
      </c>
    </row>
    <row r="84" spans="1:19" x14ac:dyDescent="0.2">
      <c r="A84" s="323"/>
      <c r="B84" s="20" t="s">
        <v>4</v>
      </c>
      <c r="C84" s="279"/>
      <c r="D84" s="52"/>
      <c r="E84" s="53"/>
      <c r="F84" s="53"/>
      <c r="G84" s="53"/>
      <c r="H84" s="53"/>
      <c r="I84" s="53"/>
      <c r="J84" s="53"/>
      <c r="K84" s="54">
        <f>IF(C84="",(D83*$D$11),(D83*C84))</f>
        <v>0</v>
      </c>
      <c r="L84" s="47"/>
      <c r="M84" s="48">
        <f t="shared" si="2"/>
        <v>0</v>
      </c>
      <c r="N84" s="49">
        <f>K84*E83</f>
        <v>0</v>
      </c>
      <c r="O84" s="49">
        <f>K84*F83</f>
        <v>0</v>
      </c>
      <c r="P84" s="49">
        <f>K84*G83</f>
        <v>0</v>
      </c>
      <c r="Q84" s="49">
        <f>K84*H83</f>
        <v>0</v>
      </c>
      <c r="R84" s="49">
        <f>K84*I83</f>
        <v>0</v>
      </c>
      <c r="S84" s="49">
        <f>K84*J83</f>
        <v>0</v>
      </c>
    </row>
    <row r="85" spans="1:19" ht="39.4" customHeight="1" x14ac:dyDescent="0.2">
      <c r="A85" s="56"/>
      <c r="B85" s="589" t="s">
        <v>101</v>
      </c>
      <c r="C85" s="11" t="s">
        <v>115</v>
      </c>
      <c r="D85" s="12" t="s">
        <v>173</v>
      </c>
      <c r="E85" s="13" t="s">
        <v>134</v>
      </c>
      <c r="F85" s="13" t="s">
        <v>174</v>
      </c>
      <c r="G85" s="13" t="s">
        <v>130</v>
      </c>
      <c r="H85" s="165" t="s">
        <v>131</v>
      </c>
      <c r="I85" s="137" t="s">
        <v>175</v>
      </c>
      <c r="J85" s="350" t="s">
        <v>304</v>
      </c>
      <c r="K85" s="166"/>
      <c r="L85" s="47"/>
      <c r="M85" s="47"/>
      <c r="N85" s="24"/>
      <c r="O85" s="24"/>
      <c r="P85" s="24"/>
      <c r="Q85" s="24"/>
      <c r="R85" s="24"/>
    </row>
    <row r="86" spans="1:19" s="59" customFormat="1" ht="33" customHeight="1" x14ac:dyDescent="0.2">
      <c r="A86" s="56"/>
      <c r="B86" s="590"/>
      <c r="C86" s="280">
        <f>SUM(C19,C21,C23,C25,C27,C29,C31,C33,C35,C37,C39,C41,C43,C45,C47,C49,C51,C53,C55,C57,C59,C61,C63,C65,C67,C69,C71,C73,C75,C77,C79,C81,C83)</f>
        <v>0</v>
      </c>
      <c r="D86" s="348">
        <f>SUM(D19,D21,D23,D25,D27,D29,D31,D33,D35,D37,D39,D41,D43,D45,D47,D49,D51,D53,D55,D57,D59,D61,D63,D65,D67,D69,D71,D73,D75,D77,D79,D81,D83)</f>
        <v>0</v>
      </c>
      <c r="E86" s="57">
        <f t="shared" ref="E86:J86" si="3">SUM(E45:E84)</f>
        <v>0</v>
      </c>
      <c r="F86" s="58">
        <f t="shared" si="3"/>
        <v>0</v>
      </c>
      <c r="G86" s="58">
        <f t="shared" si="3"/>
        <v>0</v>
      </c>
      <c r="H86" s="58">
        <f t="shared" si="3"/>
        <v>0</v>
      </c>
      <c r="I86" s="58">
        <f t="shared" si="3"/>
        <v>0</v>
      </c>
      <c r="J86" s="58">
        <f t="shared" si="3"/>
        <v>0</v>
      </c>
      <c r="K86" s="54"/>
      <c r="L86" s="47"/>
      <c r="M86" s="47"/>
      <c r="N86" s="47"/>
      <c r="O86" s="47"/>
      <c r="P86" s="47"/>
      <c r="Q86" s="47"/>
      <c r="R86" s="47"/>
      <c r="S86" s="47"/>
    </row>
    <row r="87" spans="1:19" ht="30.75" customHeight="1" x14ac:dyDescent="0.2">
      <c r="A87" s="60"/>
      <c r="B87" s="10"/>
      <c r="C87" s="10"/>
      <c r="D87" s="10"/>
      <c r="E87" s="10"/>
      <c r="F87" s="10"/>
      <c r="G87" s="10"/>
      <c r="H87" s="10"/>
      <c r="I87" s="10"/>
      <c r="J87" s="10"/>
      <c r="K87" s="10"/>
      <c r="L87" s="61"/>
      <c r="M87" s="61"/>
      <c r="N87" s="61"/>
      <c r="O87" s="61"/>
      <c r="P87" s="61"/>
      <c r="Q87" s="61"/>
      <c r="R87" s="61"/>
      <c r="S87" s="61"/>
    </row>
    <row r="88" spans="1:19" ht="15.75" customHeight="1" x14ac:dyDescent="0.2">
      <c r="A88" s="56"/>
      <c r="B88" s="62" t="s">
        <v>100</v>
      </c>
      <c r="C88" s="63"/>
      <c r="D88" s="63"/>
      <c r="E88" s="63"/>
      <c r="F88" s="63"/>
      <c r="G88" s="63"/>
      <c r="H88" s="63"/>
      <c r="I88" s="63"/>
      <c r="J88" s="256"/>
      <c r="K88" s="256"/>
      <c r="L88" s="47"/>
      <c r="M88" s="261"/>
      <c r="N88" s="262"/>
      <c r="O88" s="262"/>
      <c r="P88" s="262"/>
      <c r="Q88" s="262"/>
      <c r="R88" s="263"/>
      <c r="S88" s="263"/>
    </row>
    <row r="89" spans="1:19" ht="28.5" customHeight="1" x14ac:dyDescent="0.2">
      <c r="A89" s="575" t="s">
        <v>117</v>
      </c>
      <c r="B89" s="253" t="s">
        <v>13</v>
      </c>
      <c r="C89" s="45">
        <f>SUM(E89:I89)</f>
        <v>0</v>
      </c>
      <c r="D89" s="131"/>
      <c r="E89" s="578" t="s">
        <v>116</v>
      </c>
      <c r="F89" s="132"/>
      <c r="G89" s="578" t="s">
        <v>116</v>
      </c>
      <c r="H89" s="132"/>
      <c r="I89" s="132"/>
      <c r="J89" s="260"/>
      <c r="K89" s="260"/>
      <c r="L89" s="47"/>
      <c r="M89" s="64">
        <f>SUM(N89:R89)</f>
        <v>0</v>
      </c>
      <c r="N89" s="539" t="s">
        <v>116</v>
      </c>
      <c r="O89" s="65">
        <f>D89*F89</f>
        <v>0</v>
      </c>
      <c r="P89" s="539" t="s">
        <v>116</v>
      </c>
      <c r="Q89" s="65">
        <f>D89*H89</f>
        <v>0</v>
      </c>
      <c r="R89" s="65">
        <f>D89*I89</f>
        <v>0</v>
      </c>
      <c r="S89" s="539" t="s">
        <v>116</v>
      </c>
    </row>
    <row r="90" spans="1:19" x14ac:dyDescent="0.2">
      <c r="A90" s="576"/>
      <c r="B90" s="55" t="s">
        <v>4</v>
      </c>
      <c r="C90" s="257"/>
      <c r="D90" s="264"/>
      <c r="E90" s="539"/>
      <c r="F90" s="265"/>
      <c r="G90" s="539"/>
      <c r="H90" s="265"/>
      <c r="I90" s="265"/>
      <c r="J90" s="54">
        <f>(D89*C90)</f>
        <v>0</v>
      </c>
      <c r="K90" s="54" t="e">
        <f>(E89*D90)</f>
        <v>#VALUE!</v>
      </c>
      <c r="L90" s="47"/>
      <c r="M90" s="48">
        <f>SUM(N90:R90)</f>
        <v>0</v>
      </c>
      <c r="N90" s="539"/>
      <c r="O90" s="49">
        <f>J90*F89</f>
        <v>0</v>
      </c>
      <c r="P90" s="539"/>
      <c r="Q90" s="49">
        <f>D90*H90</f>
        <v>0</v>
      </c>
      <c r="R90" s="49">
        <f>J90*I89</f>
        <v>0</v>
      </c>
      <c r="S90" s="539"/>
    </row>
    <row r="91" spans="1:19" x14ac:dyDescent="0.2">
      <c r="A91" s="576"/>
      <c r="B91" s="253" t="s">
        <v>119</v>
      </c>
      <c r="C91" s="45">
        <f>SUM(E91:I91)</f>
        <v>0</v>
      </c>
      <c r="D91" s="131"/>
      <c r="E91" s="539"/>
      <c r="F91" s="132"/>
      <c r="G91" s="539"/>
      <c r="H91" s="132"/>
      <c r="I91" s="132"/>
      <c r="J91" s="260"/>
      <c r="K91" s="260"/>
      <c r="L91" s="47"/>
      <c r="M91" s="48">
        <f>SUM(N91:R91)</f>
        <v>0</v>
      </c>
      <c r="N91" s="539"/>
      <c r="O91" s="49">
        <f>D91*F91</f>
        <v>0</v>
      </c>
      <c r="P91" s="539"/>
      <c r="Q91" s="49">
        <f>D91*H91</f>
        <v>0</v>
      </c>
      <c r="R91" s="49">
        <f>D91*I91</f>
        <v>0</v>
      </c>
      <c r="S91" s="539"/>
    </row>
    <row r="92" spans="1:19" x14ac:dyDescent="0.2">
      <c r="A92" s="577"/>
      <c r="B92" s="55" t="s">
        <v>4</v>
      </c>
      <c r="C92" s="257"/>
      <c r="D92" s="264"/>
      <c r="E92" s="540"/>
      <c r="F92" s="265"/>
      <c r="G92" s="540"/>
      <c r="H92" s="265"/>
      <c r="I92" s="265"/>
      <c r="J92" s="54">
        <f>(D91*C92)</f>
        <v>0</v>
      </c>
      <c r="K92" s="54">
        <f>(E91*D92)</f>
        <v>0</v>
      </c>
      <c r="L92" s="47"/>
      <c r="M92" s="48">
        <f>SUM(N92:R92)</f>
        <v>0</v>
      </c>
      <c r="N92" s="540"/>
      <c r="O92" s="49">
        <f>J92*F91</f>
        <v>0</v>
      </c>
      <c r="P92" s="540"/>
      <c r="Q92" s="49">
        <f>D92*H92</f>
        <v>0</v>
      </c>
      <c r="R92" s="49">
        <f>J92*I91</f>
        <v>0</v>
      </c>
      <c r="S92" s="540"/>
    </row>
    <row r="93" spans="1:19" ht="33.4" customHeight="1" x14ac:dyDescent="0.2">
      <c r="B93" s="365" t="s">
        <v>169</v>
      </c>
      <c r="C93" s="366"/>
      <c r="D93" s="366"/>
      <c r="E93" s="366"/>
      <c r="F93" s="366"/>
      <c r="G93" s="366"/>
      <c r="H93" s="366"/>
      <c r="I93" s="366"/>
      <c r="J93" s="366"/>
      <c r="K93" s="366"/>
      <c r="L93" s="66"/>
      <c r="M93" s="67">
        <f>SUM(M19:M92)</f>
        <v>0</v>
      </c>
      <c r="N93" s="67">
        <f t="shared" ref="N93:S93" si="4">SUM(N19:N92)</f>
        <v>0</v>
      </c>
      <c r="O93" s="67">
        <f t="shared" si="4"/>
        <v>0</v>
      </c>
      <c r="P93" s="67">
        <f t="shared" ref="P93" si="5">SUM(P19:P92)</f>
        <v>0</v>
      </c>
      <c r="Q93" s="67">
        <f t="shared" ref="Q93" si="6">SUM(Q19:Q92)</f>
        <v>0</v>
      </c>
      <c r="R93" s="67">
        <f t="shared" ref="R93" si="7">SUM(R19:R92)</f>
        <v>0</v>
      </c>
      <c r="S93" s="67">
        <f t="shared" si="4"/>
        <v>0</v>
      </c>
    </row>
    <row r="94" spans="1:19" x14ac:dyDescent="0.2">
      <c r="A94" s="68"/>
      <c r="B94" s="69"/>
      <c r="C94" s="69"/>
      <c r="D94" s="70"/>
      <c r="J94" s="73"/>
      <c r="K94" s="66"/>
      <c r="L94" s="66"/>
      <c r="M94" s="74"/>
      <c r="N94" s="49"/>
      <c r="O94" s="49"/>
      <c r="P94" s="49"/>
      <c r="Q94" s="49"/>
      <c r="R94" s="49"/>
      <c r="S94" s="49"/>
    </row>
    <row r="95" spans="1:19" ht="36" customHeight="1" x14ac:dyDescent="0.2">
      <c r="A95" s="595" t="s">
        <v>163</v>
      </c>
      <c r="B95" s="595"/>
      <c r="C95" s="105"/>
      <c r="D95" s="106"/>
      <c r="E95" s="107"/>
      <c r="F95" s="107"/>
      <c r="G95" s="108"/>
      <c r="H95" s="108"/>
      <c r="I95" s="108"/>
      <c r="J95" s="109"/>
      <c r="K95" s="110"/>
      <c r="L95" s="110"/>
      <c r="M95" s="111"/>
      <c r="N95" s="112"/>
      <c r="O95" s="112"/>
      <c r="P95" s="112"/>
      <c r="Q95" s="112"/>
      <c r="R95" s="112"/>
      <c r="S95" s="112"/>
    </row>
    <row r="96" spans="1:19" ht="30.75" customHeight="1" x14ac:dyDescent="0.2">
      <c r="A96" s="75"/>
      <c r="B96" s="75"/>
      <c r="C96" s="75"/>
      <c r="D96" s="76"/>
      <c r="E96" s="77"/>
      <c r="F96" s="77"/>
      <c r="G96" s="78"/>
      <c r="H96" s="78"/>
      <c r="I96" s="78"/>
      <c r="J96" s="76"/>
      <c r="K96" s="79"/>
      <c r="L96" s="79"/>
      <c r="M96" s="239" t="s">
        <v>3</v>
      </c>
      <c r="N96" s="594" t="str">
        <f t="shared" ref="N96:S96" si="8">N15</f>
        <v>General Fund</v>
      </c>
      <c r="O96" s="562" t="str">
        <f t="shared" si="8"/>
        <v xml:space="preserve">Medicaid </v>
      </c>
      <c r="P96" s="538" t="str">
        <f t="shared" si="8"/>
        <v>Title IV-B2</v>
      </c>
      <c r="Q96" s="538" t="str">
        <f t="shared" si="8"/>
        <v>MIECHV</v>
      </c>
      <c r="R96" s="538" t="str">
        <f t="shared" si="8"/>
        <v>County GF, Fundraising, Foundation, Grants, Other</v>
      </c>
      <c r="S96" s="538" t="str">
        <f t="shared" si="8"/>
        <v>SSA</v>
      </c>
    </row>
    <row r="97" spans="1:19" ht="27" customHeight="1" x14ac:dyDescent="0.2">
      <c r="A97" s="139" t="s">
        <v>105</v>
      </c>
      <c r="B97" s="117" t="s">
        <v>5</v>
      </c>
      <c r="C97" s="596" t="s">
        <v>58</v>
      </c>
      <c r="D97" s="596"/>
      <c r="E97" s="113" t="s">
        <v>157</v>
      </c>
      <c r="F97" s="113" t="s">
        <v>156</v>
      </c>
      <c r="G97" s="602" t="s">
        <v>158</v>
      </c>
      <c r="H97" s="603"/>
      <c r="I97" s="604"/>
      <c r="J97" s="114" t="s">
        <v>58</v>
      </c>
      <c r="K97" s="43"/>
      <c r="L97" s="43"/>
      <c r="M97" s="240" t="s">
        <v>1</v>
      </c>
      <c r="N97" s="594"/>
      <c r="O97" s="562"/>
      <c r="P97" s="538"/>
      <c r="Q97" s="538"/>
      <c r="R97" s="538"/>
      <c r="S97" s="538"/>
    </row>
    <row r="98" spans="1:19" ht="32.25" customHeight="1" x14ac:dyDescent="0.2">
      <c r="A98" s="18"/>
      <c r="B98" s="51" t="s">
        <v>120</v>
      </c>
      <c r="C98" s="597"/>
      <c r="D98" s="598"/>
      <c r="E98" s="93" t="s">
        <v>121</v>
      </c>
      <c r="F98" s="133"/>
      <c r="G98" s="599" t="s">
        <v>212</v>
      </c>
      <c r="H98" s="600"/>
      <c r="I98" s="601"/>
      <c r="J98" s="80">
        <f>C98*F98</f>
        <v>0</v>
      </c>
      <c r="M98" s="65">
        <f t="shared" ref="M98:M106" si="9">SUM(N98:R98)</f>
        <v>0</v>
      </c>
      <c r="N98" s="238"/>
      <c r="O98" s="238"/>
      <c r="P98" s="238"/>
      <c r="Q98" s="238"/>
      <c r="R98" s="238"/>
      <c r="S98" s="238"/>
    </row>
    <row r="99" spans="1:19" ht="41.25" customHeight="1" x14ac:dyDescent="0.2">
      <c r="A99" s="18"/>
      <c r="B99" s="55" t="s">
        <v>109</v>
      </c>
      <c r="C99" s="597"/>
      <c r="D99" s="598"/>
      <c r="E99" s="81" t="s">
        <v>59</v>
      </c>
      <c r="F99" s="133"/>
      <c r="G99" s="599" t="s">
        <v>137</v>
      </c>
      <c r="H99" s="600"/>
      <c r="I99" s="601"/>
      <c r="J99" s="80">
        <f>C99*F99</f>
        <v>0</v>
      </c>
      <c r="M99" s="49">
        <f t="shared" si="9"/>
        <v>0</v>
      </c>
      <c r="N99" s="146"/>
      <c r="O99" s="145"/>
      <c r="P99" s="145"/>
      <c r="Q99" s="145"/>
      <c r="R99" s="145"/>
      <c r="S99" s="145"/>
    </row>
    <row r="100" spans="1:19" ht="32.25" customHeight="1" x14ac:dyDescent="0.2">
      <c r="A100" s="18"/>
      <c r="B100" s="55" t="s">
        <v>52</v>
      </c>
      <c r="C100" s="597"/>
      <c r="D100" s="598"/>
      <c r="E100" s="81" t="s">
        <v>103</v>
      </c>
      <c r="F100" s="134"/>
      <c r="G100" s="607" t="s">
        <v>136</v>
      </c>
      <c r="H100" s="608"/>
      <c r="I100" s="609"/>
      <c r="J100" s="80">
        <f>(C100*F100)*24</f>
        <v>0</v>
      </c>
      <c r="M100" s="49">
        <f t="shared" si="9"/>
        <v>0</v>
      </c>
      <c r="N100" s="146"/>
      <c r="O100" s="146"/>
      <c r="P100" s="145"/>
      <c r="Q100" s="145"/>
      <c r="R100" s="145"/>
      <c r="S100" s="145"/>
    </row>
    <row r="101" spans="1:19" ht="32.25" customHeight="1" x14ac:dyDescent="0.2">
      <c r="A101" s="18"/>
      <c r="B101" s="51" t="s">
        <v>57</v>
      </c>
      <c r="C101" s="597"/>
      <c r="D101" s="598"/>
      <c r="E101" s="81" t="s">
        <v>104</v>
      </c>
      <c r="F101" s="135"/>
      <c r="G101" s="82" t="s">
        <v>135</v>
      </c>
      <c r="H101" s="83"/>
      <c r="I101" s="83"/>
      <c r="J101" s="80">
        <f>(C101*F101)*24</f>
        <v>0</v>
      </c>
      <c r="M101" s="49">
        <f t="shared" si="9"/>
        <v>0</v>
      </c>
      <c r="N101" s="146"/>
      <c r="O101" s="146"/>
      <c r="P101" s="145"/>
      <c r="Q101" s="145"/>
      <c r="R101" s="145"/>
      <c r="S101" s="145"/>
    </row>
    <row r="102" spans="1:19" ht="52.5" customHeight="1" x14ac:dyDescent="0.2">
      <c r="A102" s="140" t="s">
        <v>213</v>
      </c>
      <c r="B102" s="51" t="s">
        <v>111</v>
      </c>
      <c r="C102" s="597"/>
      <c r="D102" s="598"/>
      <c r="E102" s="81" t="s">
        <v>61</v>
      </c>
      <c r="F102" s="133"/>
      <c r="G102" s="82" t="s">
        <v>110</v>
      </c>
      <c r="H102" s="83"/>
      <c r="I102" s="83"/>
      <c r="J102" s="80">
        <f>C102*F102</f>
        <v>0</v>
      </c>
      <c r="M102" s="49">
        <f t="shared" si="9"/>
        <v>0</v>
      </c>
      <c r="N102" s="146"/>
      <c r="O102" s="146"/>
      <c r="P102" s="145"/>
      <c r="Q102" s="145"/>
      <c r="R102" s="145"/>
      <c r="S102" s="145"/>
    </row>
    <row r="103" spans="1:19" ht="41.25" customHeight="1" x14ac:dyDescent="0.2">
      <c r="A103" s="84"/>
      <c r="B103" s="85" t="s">
        <v>214</v>
      </c>
      <c r="C103" s="605"/>
      <c r="D103" s="606"/>
      <c r="E103" s="81" t="s">
        <v>106</v>
      </c>
      <c r="F103" s="135"/>
      <c r="G103" s="607" t="s">
        <v>138</v>
      </c>
      <c r="H103" s="608"/>
      <c r="I103" s="609"/>
      <c r="J103" s="80">
        <f>(C103*F103)*24</f>
        <v>0</v>
      </c>
      <c r="M103" s="49">
        <f t="shared" si="9"/>
        <v>0</v>
      </c>
      <c r="N103" s="146"/>
      <c r="O103" s="146"/>
      <c r="P103" s="145"/>
      <c r="Q103" s="145"/>
      <c r="R103" s="145"/>
      <c r="S103" s="145"/>
    </row>
    <row r="104" spans="1:19" ht="41.25" customHeight="1" x14ac:dyDescent="0.2">
      <c r="A104" s="84"/>
      <c r="B104" s="85" t="s">
        <v>78</v>
      </c>
      <c r="C104" s="605"/>
      <c r="D104" s="606"/>
      <c r="E104" s="92" t="s">
        <v>55</v>
      </c>
      <c r="F104" s="255"/>
      <c r="G104" s="607" t="s">
        <v>210</v>
      </c>
      <c r="H104" s="608"/>
      <c r="I104" s="609"/>
      <c r="J104" s="80">
        <f>(C104*F104)</f>
        <v>0</v>
      </c>
      <c r="M104" s="49">
        <f>SUM(N104:R104)</f>
        <v>0</v>
      </c>
      <c r="N104" s="146"/>
      <c r="O104" s="146"/>
      <c r="P104" s="145"/>
      <c r="Q104" s="145"/>
      <c r="R104" s="145"/>
      <c r="S104" s="145"/>
    </row>
    <row r="105" spans="1:19" ht="32.25" customHeight="1" x14ac:dyDescent="0.2">
      <c r="A105" s="56"/>
      <c r="B105" s="276" t="s">
        <v>222</v>
      </c>
      <c r="C105" s="610"/>
      <c r="D105" s="610"/>
      <c r="E105" s="86" t="s">
        <v>55</v>
      </c>
      <c r="F105" s="324">
        <v>24</v>
      </c>
      <c r="G105" s="611" t="s">
        <v>107</v>
      </c>
      <c r="H105" s="612"/>
      <c r="I105" s="613"/>
      <c r="J105" s="87">
        <f>C105*F105</f>
        <v>0</v>
      </c>
      <c r="M105" s="49">
        <f t="shared" si="9"/>
        <v>0</v>
      </c>
      <c r="N105" s="145"/>
      <c r="O105" s="145"/>
      <c r="P105" s="145"/>
      <c r="Q105" s="145"/>
      <c r="R105" s="145"/>
      <c r="S105" s="145"/>
    </row>
    <row r="106" spans="1:19" ht="32.25" customHeight="1" x14ac:dyDescent="0.2">
      <c r="A106" s="575" t="s">
        <v>102</v>
      </c>
      <c r="B106" s="118" t="s">
        <v>146</v>
      </c>
      <c r="C106" s="591">
        <v>0.57999999999999996</v>
      </c>
      <c r="D106" s="591"/>
      <c r="E106" s="119" t="s">
        <v>62</v>
      </c>
      <c r="F106" s="300">
        <f>COUNT(D45:D84)</f>
        <v>0</v>
      </c>
      <c r="G106" s="121"/>
      <c r="H106" s="121"/>
      <c r="I106" s="121"/>
      <c r="J106" s="122">
        <f>(F107*F106)*24</f>
        <v>0</v>
      </c>
      <c r="M106" s="49">
        <f t="shared" si="9"/>
        <v>0</v>
      </c>
      <c r="N106" s="145"/>
      <c r="O106" s="145"/>
      <c r="P106" s="145"/>
      <c r="Q106" s="145"/>
      <c r="R106" s="145"/>
      <c r="S106" s="145"/>
    </row>
    <row r="107" spans="1:19" ht="32.25" customHeight="1" x14ac:dyDescent="0.2">
      <c r="A107" s="576"/>
      <c r="B107" s="116" t="s">
        <v>267</v>
      </c>
      <c r="C107" s="592"/>
      <c r="D107" s="592"/>
      <c r="E107" s="119" t="s">
        <v>132</v>
      </c>
      <c r="F107" s="299">
        <f>C107*C106</f>
        <v>0</v>
      </c>
      <c r="G107" s="121"/>
      <c r="H107" s="121"/>
      <c r="I107" s="121"/>
      <c r="J107" s="124" t="s">
        <v>63</v>
      </c>
      <c r="M107" s="158"/>
      <c r="N107" s="158"/>
      <c r="O107" s="158"/>
      <c r="P107" s="158"/>
      <c r="Q107" s="158"/>
      <c r="R107" s="158"/>
      <c r="S107" s="158"/>
    </row>
    <row r="108" spans="1:19" ht="34.15" customHeight="1" x14ac:dyDescent="0.2">
      <c r="A108" s="576"/>
      <c r="B108" s="125" t="s">
        <v>147</v>
      </c>
      <c r="C108" s="591">
        <v>0.57999999999999996</v>
      </c>
      <c r="D108" s="591"/>
      <c r="E108" s="119" t="s">
        <v>62</v>
      </c>
      <c r="F108" s="301">
        <f>COUNT(D33:D41)</f>
        <v>0</v>
      </c>
      <c r="G108" s="121"/>
      <c r="H108" s="121"/>
      <c r="I108" s="121"/>
      <c r="J108" s="122">
        <f>(F109*F108)*24</f>
        <v>0</v>
      </c>
      <c r="M108" s="49">
        <f>SUM(N108:R108)</f>
        <v>0</v>
      </c>
      <c r="N108" s="145"/>
      <c r="O108" s="145"/>
      <c r="P108" s="145"/>
      <c r="Q108" s="145"/>
      <c r="R108" s="145"/>
      <c r="S108" s="145"/>
    </row>
    <row r="109" spans="1:19" ht="42.6" customHeight="1" x14ac:dyDescent="0.2">
      <c r="A109" s="576"/>
      <c r="B109" s="116" t="s">
        <v>267</v>
      </c>
      <c r="C109" s="593"/>
      <c r="D109" s="593"/>
      <c r="E109" s="254" t="s">
        <v>215</v>
      </c>
      <c r="F109" s="299">
        <f>C109*C108</f>
        <v>0</v>
      </c>
      <c r="G109" s="121"/>
      <c r="H109" s="121"/>
      <c r="I109" s="121"/>
      <c r="J109" s="124" t="s">
        <v>63</v>
      </c>
      <c r="M109" s="158"/>
      <c r="N109" s="158"/>
      <c r="O109" s="158"/>
      <c r="P109" s="158"/>
      <c r="Q109" s="158"/>
      <c r="R109" s="158"/>
      <c r="S109" s="158"/>
    </row>
    <row r="110" spans="1:19" ht="32.25" customHeight="1" x14ac:dyDescent="0.2">
      <c r="A110" s="576"/>
      <c r="B110" s="118" t="s">
        <v>148</v>
      </c>
      <c r="C110" s="591">
        <v>0.57999999999999996</v>
      </c>
      <c r="D110" s="591"/>
      <c r="E110" s="254" t="s">
        <v>209</v>
      </c>
      <c r="F110" s="301">
        <f>COUNT(D19:D31)</f>
        <v>0</v>
      </c>
      <c r="G110" s="121"/>
      <c r="H110" s="121"/>
      <c r="I110" s="121"/>
      <c r="J110" s="122">
        <f>(F111*F110)*24</f>
        <v>0</v>
      </c>
      <c r="M110" s="49">
        <f>SUM(N110:R110)</f>
        <v>0</v>
      </c>
      <c r="N110" s="145"/>
      <c r="O110" s="145"/>
      <c r="P110" s="145"/>
      <c r="Q110" s="145"/>
      <c r="R110" s="145"/>
      <c r="S110" s="145"/>
    </row>
    <row r="111" spans="1:19" ht="32.25" customHeight="1" x14ac:dyDescent="0.2">
      <c r="A111" s="577"/>
      <c r="B111" s="116" t="s">
        <v>267</v>
      </c>
      <c r="C111" s="593"/>
      <c r="D111" s="593"/>
      <c r="E111" s="119" t="s">
        <v>132</v>
      </c>
      <c r="F111" s="299">
        <f>C111*C110</f>
        <v>0</v>
      </c>
      <c r="G111" s="121"/>
      <c r="H111" s="121"/>
      <c r="I111" s="121"/>
      <c r="J111" s="124" t="s">
        <v>63</v>
      </c>
      <c r="M111" s="158"/>
      <c r="N111" s="158"/>
      <c r="O111" s="158"/>
      <c r="P111" s="158"/>
      <c r="Q111" s="158"/>
      <c r="R111" s="158"/>
      <c r="S111" s="158"/>
    </row>
    <row r="112" spans="1:19" ht="32.25" customHeight="1" x14ac:dyDescent="0.2">
      <c r="A112" s="18"/>
      <c r="B112" s="88" t="s">
        <v>123</v>
      </c>
      <c r="C112" s="614"/>
      <c r="D112" s="615"/>
      <c r="E112" s="89" t="s">
        <v>103</v>
      </c>
      <c r="F112" s="324">
        <f>COUNT(D19:D84)</f>
        <v>0</v>
      </c>
      <c r="G112" s="616"/>
      <c r="H112" s="617"/>
      <c r="I112" s="618"/>
      <c r="J112" s="90">
        <f>(C112*F112)*24</f>
        <v>0</v>
      </c>
      <c r="M112" s="49">
        <f>SUM(N112:R112)</f>
        <v>0</v>
      </c>
      <c r="N112" s="145"/>
      <c r="O112" s="145"/>
      <c r="P112" s="145"/>
      <c r="Q112" s="145"/>
      <c r="R112" s="145"/>
      <c r="S112" s="145"/>
    </row>
    <row r="113" spans="1:19" ht="32.25" customHeight="1" x14ac:dyDescent="0.2">
      <c r="A113" s="18"/>
      <c r="B113" s="51" t="s">
        <v>122</v>
      </c>
      <c r="C113" s="597"/>
      <c r="D113" s="598"/>
      <c r="E113" s="91" t="s">
        <v>55</v>
      </c>
      <c r="F113" s="324">
        <v>24</v>
      </c>
      <c r="G113" s="619"/>
      <c r="H113" s="620"/>
      <c r="I113" s="621"/>
      <c r="J113" s="90">
        <f>C113*F113</f>
        <v>0</v>
      </c>
      <c r="M113" s="49">
        <f t="shared" ref="M113:M114" si="10">SUM(N113:R113)</f>
        <v>0</v>
      </c>
      <c r="N113" s="145"/>
      <c r="O113" s="145"/>
      <c r="P113" s="145"/>
      <c r="Q113" s="145"/>
      <c r="R113" s="145"/>
      <c r="S113" s="145"/>
    </row>
    <row r="114" spans="1:19" s="59" customFormat="1" ht="45.2" customHeight="1" x14ac:dyDescent="0.2">
      <c r="A114" s="18"/>
      <c r="B114" s="51" t="s">
        <v>56</v>
      </c>
      <c r="C114" s="622"/>
      <c r="D114" s="622"/>
      <c r="E114" s="92" t="s">
        <v>60</v>
      </c>
      <c r="F114" s="324">
        <f>F112</f>
        <v>0</v>
      </c>
      <c r="G114" s="599" t="s">
        <v>133</v>
      </c>
      <c r="H114" s="600"/>
      <c r="I114" s="601"/>
      <c r="J114" s="80">
        <f>(C114*F114)*2</f>
        <v>0</v>
      </c>
      <c r="K114" s="24"/>
      <c r="L114" s="24"/>
      <c r="M114" s="49">
        <f t="shared" si="10"/>
        <v>0</v>
      </c>
      <c r="N114" s="145"/>
      <c r="O114" s="145"/>
      <c r="P114" s="145"/>
      <c r="Q114" s="145"/>
      <c r="R114" s="145"/>
      <c r="S114" s="145"/>
    </row>
    <row r="115" spans="1:19" ht="39" customHeight="1" x14ac:dyDescent="0.2">
      <c r="A115" s="125" t="s">
        <v>124</v>
      </c>
      <c r="B115" s="51" t="s">
        <v>112</v>
      </c>
      <c r="C115" s="622">
        <f>(150*8)+188.5+448</f>
        <v>1836.5</v>
      </c>
      <c r="D115" s="622"/>
      <c r="E115" s="93" t="s">
        <v>139</v>
      </c>
      <c r="F115" s="133"/>
      <c r="G115" s="599" t="s">
        <v>224</v>
      </c>
      <c r="H115" s="600"/>
      <c r="I115" s="601"/>
      <c r="J115" s="80">
        <f>C115*F115</f>
        <v>0</v>
      </c>
      <c r="K115" s="23"/>
      <c r="L115" s="23"/>
      <c r="M115" s="80">
        <f t="shared" ref="M115:M125" si="11">SUM(N115:R115)</f>
        <v>0</v>
      </c>
      <c r="N115" s="147"/>
      <c r="O115" s="147"/>
      <c r="P115" s="147"/>
      <c r="Q115" s="147"/>
      <c r="R115" s="147"/>
      <c r="S115" s="147"/>
    </row>
    <row r="116" spans="1:19" ht="32.25" customHeight="1" x14ac:dyDescent="0.2">
      <c r="A116" s="627" t="s">
        <v>268</v>
      </c>
      <c r="B116" s="180" t="s">
        <v>176</v>
      </c>
      <c r="C116" s="622"/>
      <c r="D116" s="622"/>
      <c r="E116" s="94" t="s">
        <v>177</v>
      </c>
      <c r="F116" s="136"/>
      <c r="G116" s="599" t="s">
        <v>178</v>
      </c>
      <c r="H116" s="600"/>
      <c r="I116" s="601"/>
      <c r="J116" s="80">
        <f>C116*F116</f>
        <v>0</v>
      </c>
      <c r="M116" s="49">
        <f t="shared" si="11"/>
        <v>0</v>
      </c>
      <c r="N116" s="145"/>
      <c r="O116" s="145"/>
      <c r="P116" s="145"/>
      <c r="Q116" s="145"/>
      <c r="R116" s="145"/>
      <c r="S116" s="145"/>
    </row>
    <row r="117" spans="1:19" ht="45.95" customHeight="1" x14ac:dyDescent="0.2">
      <c r="A117" s="628"/>
      <c r="B117" s="181" t="s">
        <v>179</v>
      </c>
      <c r="C117" s="622"/>
      <c r="D117" s="622"/>
      <c r="E117" s="93" t="s">
        <v>223</v>
      </c>
      <c r="F117" s="133"/>
      <c r="G117" s="629" t="s">
        <v>269</v>
      </c>
      <c r="H117" s="630"/>
      <c r="I117" s="631"/>
      <c r="J117" s="80">
        <f>C117*F117</f>
        <v>0</v>
      </c>
      <c r="M117" s="49">
        <f t="shared" si="11"/>
        <v>0</v>
      </c>
      <c r="N117" s="145"/>
      <c r="O117" s="145"/>
      <c r="P117" s="145"/>
      <c r="Q117" s="145"/>
      <c r="R117" s="145"/>
      <c r="S117" s="145"/>
    </row>
    <row r="118" spans="1:19" ht="68.849999999999994" customHeight="1" x14ac:dyDescent="0.2">
      <c r="A118" s="125" t="s">
        <v>125</v>
      </c>
      <c r="B118" s="115" t="s">
        <v>68</v>
      </c>
      <c r="C118" s="623"/>
      <c r="D118" s="623"/>
      <c r="E118" s="93" t="s">
        <v>69</v>
      </c>
      <c r="F118" s="133"/>
      <c r="G118" s="599" t="s">
        <v>284</v>
      </c>
      <c r="H118" s="600"/>
      <c r="I118" s="601"/>
      <c r="J118" s="80">
        <f>C118*F118</f>
        <v>0</v>
      </c>
      <c r="M118" s="49">
        <f t="shared" si="11"/>
        <v>0</v>
      </c>
      <c r="N118" s="145"/>
      <c r="O118" s="145"/>
      <c r="P118" s="145"/>
      <c r="Q118" s="145"/>
      <c r="R118" s="145"/>
      <c r="S118" s="145"/>
    </row>
    <row r="119" spans="1:19" ht="47.1" customHeight="1" x14ac:dyDescent="0.2">
      <c r="A119" s="125" t="s">
        <v>271</v>
      </c>
      <c r="B119" s="115" t="s">
        <v>65</v>
      </c>
      <c r="C119" s="623"/>
      <c r="D119" s="623"/>
      <c r="E119" s="93" t="s">
        <v>66</v>
      </c>
      <c r="F119" s="133"/>
      <c r="G119" s="624"/>
      <c r="H119" s="625"/>
      <c r="I119" s="626"/>
      <c r="J119" s="80">
        <f>C119*F119</f>
        <v>0</v>
      </c>
      <c r="M119" s="49">
        <f t="shared" si="11"/>
        <v>0</v>
      </c>
      <c r="N119" s="145"/>
      <c r="O119" s="145"/>
      <c r="P119" s="145"/>
      <c r="Q119" s="145"/>
      <c r="R119" s="145"/>
      <c r="S119" s="145"/>
    </row>
    <row r="120" spans="1:19" ht="38.65" customHeight="1" x14ac:dyDescent="0.2">
      <c r="A120" s="141" t="s">
        <v>99</v>
      </c>
      <c r="B120" s="115" t="s">
        <v>67</v>
      </c>
      <c r="C120" s="623"/>
      <c r="D120" s="623"/>
      <c r="E120" s="354" t="s">
        <v>99</v>
      </c>
      <c r="F120" s="355"/>
      <c r="G120" s="355"/>
      <c r="H120" s="355"/>
      <c r="I120" s="356"/>
      <c r="J120" s="80">
        <f>C120</f>
        <v>0</v>
      </c>
      <c r="M120" s="49">
        <f t="shared" si="11"/>
        <v>0</v>
      </c>
      <c r="N120" s="158"/>
      <c r="O120" s="145"/>
      <c r="P120" s="145"/>
      <c r="Q120" s="145"/>
      <c r="R120" s="145"/>
      <c r="S120" s="145"/>
    </row>
    <row r="121" spans="1:19" ht="52.5" customHeight="1" x14ac:dyDescent="0.2">
      <c r="A121" s="18"/>
      <c r="B121" s="95" t="s">
        <v>272</v>
      </c>
      <c r="C121" s="623"/>
      <c r="D121" s="623"/>
      <c r="E121" s="81" t="s">
        <v>55</v>
      </c>
      <c r="F121" s="159">
        <v>24</v>
      </c>
      <c r="G121" s="96" t="s">
        <v>107</v>
      </c>
      <c r="H121" s="97"/>
      <c r="I121" s="97"/>
      <c r="J121" s="80">
        <f>C121*F121</f>
        <v>0</v>
      </c>
      <c r="M121" s="49">
        <f t="shared" si="11"/>
        <v>0</v>
      </c>
      <c r="N121" s="145"/>
      <c r="O121" s="145"/>
      <c r="P121" s="145"/>
      <c r="Q121" s="145"/>
      <c r="R121" s="145"/>
      <c r="S121" s="145"/>
    </row>
    <row r="122" spans="1:19" ht="32.25" customHeight="1" x14ac:dyDescent="0.2">
      <c r="B122" s="95" t="s">
        <v>49</v>
      </c>
      <c r="C122" s="605"/>
      <c r="D122" s="606"/>
      <c r="E122" s="81" t="s">
        <v>55</v>
      </c>
      <c r="F122" s="159">
        <v>24</v>
      </c>
      <c r="G122" s="98" t="s">
        <v>107</v>
      </c>
      <c r="H122" s="99"/>
      <c r="I122" s="99"/>
      <c r="J122" s="80">
        <f>C122*F122</f>
        <v>0</v>
      </c>
      <c r="M122" s="49">
        <f t="shared" si="11"/>
        <v>0</v>
      </c>
      <c r="N122" s="145"/>
      <c r="O122" s="145"/>
      <c r="P122" s="145"/>
      <c r="Q122" s="145"/>
      <c r="R122" s="145"/>
      <c r="S122" s="145"/>
    </row>
    <row r="123" spans="1:19" ht="32.25" customHeight="1" x14ac:dyDescent="0.2">
      <c r="B123" s="259"/>
      <c r="C123" s="605"/>
      <c r="D123" s="606"/>
      <c r="E123" s="81" t="s">
        <v>55</v>
      </c>
      <c r="F123" s="133"/>
      <c r="G123" s="632"/>
      <c r="H123" s="633"/>
      <c r="I123" s="634"/>
      <c r="J123" s="80">
        <f>C123*F123</f>
        <v>0</v>
      </c>
      <c r="M123" s="49">
        <f t="shared" si="11"/>
        <v>0</v>
      </c>
      <c r="N123" s="145"/>
      <c r="O123" s="145"/>
      <c r="P123" s="145"/>
      <c r="Q123" s="145"/>
      <c r="R123" s="145"/>
      <c r="S123" s="145"/>
    </row>
    <row r="124" spans="1:19" ht="32.25" customHeight="1" x14ac:dyDescent="0.2">
      <c r="B124" s="259"/>
      <c r="C124" s="605"/>
      <c r="D124" s="606"/>
      <c r="E124" s="81" t="s">
        <v>55</v>
      </c>
      <c r="F124" s="133"/>
      <c r="G124" s="632"/>
      <c r="H124" s="633"/>
      <c r="I124" s="634"/>
      <c r="J124" s="80">
        <f>C124*F124</f>
        <v>0</v>
      </c>
      <c r="M124" s="49">
        <f t="shared" si="11"/>
        <v>0</v>
      </c>
      <c r="N124" s="145"/>
      <c r="O124" s="145"/>
      <c r="P124" s="145"/>
      <c r="Q124" s="145"/>
      <c r="R124" s="145"/>
      <c r="S124" s="145"/>
    </row>
    <row r="125" spans="1:19" ht="32.25" customHeight="1" x14ac:dyDescent="0.2">
      <c r="B125" s="259"/>
      <c r="C125" s="605"/>
      <c r="D125" s="606"/>
      <c r="E125" s="81" t="s">
        <v>55</v>
      </c>
      <c r="F125" s="133"/>
      <c r="G125" s="632"/>
      <c r="H125" s="633"/>
      <c r="I125" s="634"/>
      <c r="J125" s="80">
        <f>C125*F125</f>
        <v>0</v>
      </c>
      <c r="M125" s="49">
        <f t="shared" si="11"/>
        <v>0</v>
      </c>
      <c r="N125" s="145"/>
      <c r="O125" s="145"/>
      <c r="P125" s="145"/>
      <c r="Q125" s="145"/>
      <c r="R125" s="145"/>
      <c r="S125" s="145"/>
    </row>
    <row r="126" spans="1:19" ht="29.1" customHeight="1" x14ac:dyDescent="0.2">
      <c r="B126" s="358" t="s">
        <v>168</v>
      </c>
      <c r="C126" s="358"/>
      <c r="D126" s="358"/>
      <c r="E126" s="358"/>
      <c r="F126" s="358"/>
      <c r="G126" s="358"/>
      <c r="H126" s="358"/>
      <c r="I126" s="358"/>
      <c r="J126" s="358"/>
      <c r="M126" s="170">
        <f>SUM(M98:M125)</f>
        <v>0</v>
      </c>
      <c r="N126" s="170">
        <f t="shared" ref="N126:R126" si="12">SUM(N98:N125)</f>
        <v>0</v>
      </c>
      <c r="O126" s="170">
        <f t="shared" si="12"/>
        <v>0</v>
      </c>
      <c r="P126" s="170">
        <f t="shared" si="12"/>
        <v>0</v>
      </c>
      <c r="Q126" s="170">
        <f t="shared" si="12"/>
        <v>0</v>
      </c>
      <c r="R126" s="170">
        <f t="shared" si="12"/>
        <v>0</v>
      </c>
      <c r="S126" s="170">
        <f t="shared" ref="S126" si="13">SUM(S98:S125)</f>
        <v>0</v>
      </c>
    </row>
    <row r="127" spans="1:19" ht="18" customHeight="1" x14ac:dyDescent="0.2">
      <c r="B127" s="1"/>
      <c r="C127" s="1"/>
      <c r="D127" s="1"/>
      <c r="E127" s="1"/>
      <c r="F127" s="1"/>
      <c r="G127" s="1"/>
      <c r="H127" s="1"/>
      <c r="I127" s="1"/>
      <c r="J127" s="1"/>
      <c r="K127" s="1"/>
      <c r="L127" s="1"/>
      <c r="M127" s="1"/>
      <c r="N127" s="1"/>
      <c r="O127" s="1"/>
      <c r="P127" s="1"/>
      <c r="Q127" s="1"/>
      <c r="R127" s="1"/>
      <c r="S127" s="1"/>
    </row>
    <row r="128" spans="1:19" ht="41.25" customHeight="1" x14ac:dyDescent="0.2">
      <c r="A128" s="364" t="s">
        <v>164</v>
      </c>
      <c r="B128" s="364"/>
      <c r="C128" s="364"/>
      <c r="D128" s="364"/>
      <c r="E128" s="364"/>
      <c r="F128" s="364"/>
      <c r="G128" s="364"/>
      <c r="H128" s="364"/>
      <c r="I128" s="364"/>
      <c r="J128" s="364"/>
      <c r="K128" s="364"/>
      <c r="L128" s="364"/>
      <c r="M128" s="364"/>
      <c r="N128" s="364"/>
      <c r="O128" s="364"/>
      <c r="P128" s="364"/>
      <c r="Q128" s="364"/>
      <c r="R128" s="364"/>
      <c r="S128" s="364"/>
    </row>
    <row r="129" spans="1:19" ht="30" customHeight="1" x14ac:dyDescent="0.2">
      <c r="A129" s="10"/>
      <c r="B129" s="10"/>
      <c r="C129" s="10"/>
      <c r="D129" s="10"/>
      <c r="E129" s="10"/>
      <c r="F129" s="10"/>
      <c r="G129" s="10"/>
      <c r="H129" s="10"/>
      <c r="I129" s="10"/>
      <c r="J129" s="10"/>
      <c r="M129" s="237" t="s">
        <v>3</v>
      </c>
      <c r="N129" s="594" t="str">
        <f t="shared" ref="N129:S129" si="14">N96</f>
        <v>General Fund</v>
      </c>
      <c r="O129" s="562" t="str">
        <f t="shared" si="14"/>
        <v xml:space="preserve">Medicaid </v>
      </c>
      <c r="P129" s="538" t="str">
        <f t="shared" si="14"/>
        <v>Title IV-B2</v>
      </c>
      <c r="Q129" s="538" t="str">
        <f t="shared" si="14"/>
        <v>MIECHV</v>
      </c>
      <c r="R129" s="538" t="str">
        <f t="shared" si="14"/>
        <v>County GF, Fundraising, Foundation, Grants, Other</v>
      </c>
      <c r="S129" s="538" t="str">
        <f t="shared" si="14"/>
        <v>SSA</v>
      </c>
    </row>
    <row r="130" spans="1:19" ht="24.75" customHeight="1" x14ac:dyDescent="0.2">
      <c r="A130" s="155"/>
      <c r="B130" s="635"/>
      <c r="C130" s="635"/>
      <c r="D130" s="635"/>
      <c r="E130" s="266"/>
      <c r="F130" s="267"/>
      <c r="G130" s="268"/>
      <c r="H130" s="268"/>
      <c r="M130" s="236" t="s">
        <v>1</v>
      </c>
      <c r="N130" s="594"/>
      <c r="O130" s="562"/>
      <c r="P130" s="538"/>
      <c r="Q130" s="538"/>
      <c r="R130" s="538"/>
      <c r="S130" s="538"/>
    </row>
    <row r="131" spans="1:19" x14ac:dyDescent="0.2">
      <c r="A131" s="155"/>
      <c r="B131" s="156"/>
      <c r="C131" s="156"/>
      <c r="D131" s="269"/>
      <c r="E131" s="270"/>
      <c r="F131" s="270"/>
      <c r="G131" s="268"/>
      <c r="H131" s="268"/>
      <c r="I131" s="636" t="s">
        <v>108</v>
      </c>
      <c r="J131" s="636"/>
      <c r="M131" s="167"/>
      <c r="N131" s="168"/>
      <c r="O131" s="168"/>
      <c r="P131" s="169"/>
      <c r="Q131" s="168"/>
      <c r="R131" s="168"/>
      <c r="S131" s="168"/>
    </row>
    <row r="132" spans="1:19" x14ac:dyDescent="0.2">
      <c r="A132" s="221"/>
      <c r="B132" s="152"/>
      <c r="C132" s="152"/>
      <c r="D132" s="50"/>
      <c r="E132" s="100"/>
      <c r="F132" s="637" t="s">
        <v>9</v>
      </c>
      <c r="G132" s="637"/>
      <c r="H132" s="637"/>
      <c r="I132" s="633"/>
      <c r="J132" s="634"/>
      <c r="M132" s="49">
        <f t="shared" ref="M132:M142" si="15">SUM(N132:R132)</f>
        <v>0</v>
      </c>
      <c r="N132" s="145">
        <f t="shared" ref="N132:N143" si="16">86500*I132</f>
        <v>0</v>
      </c>
      <c r="O132" s="145">
        <f t="shared" ref="O132:O143" si="17">22287.91*I132</f>
        <v>0</v>
      </c>
      <c r="P132" s="145"/>
      <c r="Q132" s="145"/>
      <c r="R132" s="145"/>
      <c r="S132" s="145"/>
    </row>
    <row r="133" spans="1:19" ht="15.75" customHeight="1" x14ac:dyDescent="0.2">
      <c r="A133" s="221"/>
      <c r="B133" s="152"/>
      <c r="C133" s="152"/>
      <c r="D133" s="645" t="s">
        <v>273</v>
      </c>
      <c r="E133" s="646"/>
      <c r="F133" s="644" t="s">
        <v>126</v>
      </c>
      <c r="G133" s="637"/>
      <c r="H133" s="637"/>
      <c r="I133" s="633"/>
      <c r="J133" s="634"/>
      <c r="M133" s="49">
        <f t="shared" si="15"/>
        <v>0</v>
      </c>
      <c r="N133" s="145">
        <f t="shared" si="16"/>
        <v>0</v>
      </c>
      <c r="O133" s="145">
        <f t="shared" si="17"/>
        <v>0</v>
      </c>
      <c r="P133" s="145"/>
      <c r="Q133" s="145"/>
      <c r="R133" s="145"/>
      <c r="S133" s="145"/>
    </row>
    <row r="134" spans="1:19" x14ac:dyDescent="0.2">
      <c r="A134" s="221"/>
      <c r="B134" s="152"/>
      <c r="C134" s="152"/>
      <c r="D134" s="647"/>
      <c r="E134" s="648"/>
      <c r="F134" s="642" t="s">
        <v>50</v>
      </c>
      <c r="G134" s="643"/>
      <c r="H134" s="643"/>
      <c r="I134" s="633"/>
      <c r="J134" s="634"/>
      <c r="K134" s="47"/>
      <c r="L134" s="47"/>
      <c r="M134" s="49">
        <f t="shared" si="15"/>
        <v>0</v>
      </c>
      <c r="N134" s="145">
        <f t="shared" si="16"/>
        <v>0</v>
      </c>
      <c r="O134" s="145">
        <f t="shared" si="17"/>
        <v>0</v>
      </c>
      <c r="P134" s="146"/>
      <c r="Q134" s="146"/>
      <c r="R134" s="146"/>
      <c r="S134" s="146"/>
    </row>
    <row r="135" spans="1:19" x14ac:dyDescent="0.2">
      <c r="A135" s="221"/>
      <c r="B135" s="152"/>
      <c r="C135" s="152"/>
      <c r="D135" s="647"/>
      <c r="E135" s="648"/>
      <c r="F135" s="644" t="s">
        <v>64</v>
      </c>
      <c r="G135" s="637"/>
      <c r="H135" s="637"/>
      <c r="I135" s="633"/>
      <c r="J135" s="634"/>
      <c r="M135" s="49">
        <f t="shared" si="15"/>
        <v>0</v>
      </c>
      <c r="N135" s="145">
        <f t="shared" si="16"/>
        <v>0</v>
      </c>
      <c r="O135" s="145">
        <f t="shared" si="17"/>
        <v>0</v>
      </c>
      <c r="P135" s="145"/>
      <c r="Q135" s="145"/>
      <c r="R135" s="145"/>
      <c r="S135" s="145"/>
    </row>
    <row r="136" spans="1:19" x14ac:dyDescent="0.2">
      <c r="A136" s="221"/>
      <c r="B136" s="152"/>
      <c r="C136" s="152"/>
      <c r="D136" s="647"/>
      <c r="E136" s="648"/>
      <c r="F136" s="644" t="s">
        <v>10</v>
      </c>
      <c r="G136" s="637"/>
      <c r="H136" s="637"/>
      <c r="I136" s="633"/>
      <c r="J136" s="634"/>
      <c r="M136" s="49">
        <f t="shared" si="15"/>
        <v>0</v>
      </c>
      <c r="N136" s="145">
        <f t="shared" si="16"/>
        <v>0</v>
      </c>
      <c r="O136" s="145">
        <f t="shared" si="17"/>
        <v>0</v>
      </c>
      <c r="P136" s="145"/>
      <c r="Q136" s="145"/>
      <c r="R136" s="145"/>
      <c r="S136" s="145"/>
    </row>
    <row r="137" spans="1:19" x14ac:dyDescent="0.2">
      <c r="A137" s="221"/>
      <c r="B137" s="152"/>
      <c r="C137" s="152"/>
      <c r="D137" s="647"/>
      <c r="E137" s="648"/>
      <c r="F137" s="642" t="s">
        <v>11</v>
      </c>
      <c r="G137" s="643"/>
      <c r="H137" s="643"/>
      <c r="I137" s="633"/>
      <c r="J137" s="634"/>
      <c r="M137" s="49">
        <f t="shared" si="15"/>
        <v>0</v>
      </c>
      <c r="N137" s="145">
        <f t="shared" si="16"/>
        <v>0</v>
      </c>
      <c r="O137" s="145">
        <f t="shared" si="17"/>
        <v>0</v>
      </c>
      <c r="P137" s="145"/>
      <c r="Q137" s="145"/>
      <c r="R137" s="145"/>
      <c r="S137" s="145"/>
    </row>
    <row r="138" spans="1:19" x14ac:dyDescent="0.2">
      <c r="A138" s="221"/>
      <c r="B138" s="152"/>
      <c r="C138" s="152"/>
      <c r="D138" s="647"/>
      <c r="E138" s="648"/>
      <c r="F138" s="642" t="s">
        <v>211</v>
      </c>
      <c r="G138" s="643"/>
      <c r="H138" s="643"/>
      <c r="I138" s="633"/>
      <c r="J138" s="634"/>
      <c r="M138" s="49">
        <f t="shared" si="15"/>
        <v>0</v>
      </c>
      <c r="N138" s="145">
        <f t="shared" si="16"/>
        <v>0</v>
      </c>
      <c r="O138" s="145">
        <f t="shared" si="17"/>
        <v>0</v>
      </c>
      <c r="P138" s="145"/>
      <c r="Q138" s="145"/>
      <c r="R138" s="145"/>
      <c r="S138" s="145"/>
    </row>
    <row r="139" spans="1:19" x14ac:dyDescent="0.2">
      <c r="A139" s="221"/>
      <c r="B139" s="152"/>
      <c r="C139" s="152"/>
      <c r="D139" s="647"/>
      <c r="E139" s="648"/>
      <c r="F139" s="642" t="s">
        <v>12</v>
      </c>
      <c r="G139" s="643"/>
      <c r="H139" s="643"/>
      <c r="I139" s="633"/>
      <c r="J139" s="634"/>
      <c r="M139" s="49">
        <f t="shared" si="15"/>
        <v>0</v>
      </c>
      <c r="N139" s="145">
        <f t="shared" si="16"/>
        <v>0</v>
      </c>
      <c r="O139" s="145">
        <f t="shared" si="17"/>
        <v>0</v>
      </c>
      <c r="P139" s="145"/>
      <c r="Q139" s="145"/>
      <c r="R139" s="145"/>
      <c r="S139" s="145"/>
    </row>
    <row r="140" spans="1:19" x14ac:dyDescent="0.2">
      <c r="A140" s="221"/>
      <c r="B140" s="152"/>
      <c r="C140" s="152"/>
      <c r="D140" s="647"/>
      <c r="E140" s="648"/>
      <c r="F140" s="644" t="s">
        <v>6</v>
      </c>
      <c r="G140" s="637"/>
      <c r="H140" s="637"/>
      <c r="I140" s="633"/>
      <c r="J140" s="634"/>
      <c r="M140" s="49">
        <f t="shared" si="15"/>
        <v>0</v>
      </c>
      <c r="N140" s="145">
        <f t="shared" si="16"/>
        <v>0</v>
      </c>
      <c r="O140" s="145">
        <f t="shared" si="17"/>
        <v>0</v>
      </c>
      <c r="P140" s="145"/>
      <c r="Q140" s="145"/>
      <c r="R140" s="145"/>
      <c r="S140" s="145"/>
    </row>
    <row r="141" spans="1:19" x14ac:dyDescent="0.2">
      <c r="A141" s="151"/>
      <c r="B141" s="152"/>
      <c r="C141" s="152"/>
      <c r="D141" s="649"/>
      <c r="E141" s="650"/>
      <c r="F141" s="642" t="s">
        <v>127</v>
      </c>
      <c r="G141" s="643"/>
      <c r="H141" s="643"/>
      <c r="I141" s="633"/>
      <c r="J141" s="634"/>
      <c r="M141" s="49">
        <f t="shared" si="15"/>
        <v>0</v>
      </c>
      <c r="N141" s="145">
        <f t="shared" si="16"/>
        <v>0</v>
      </c>
      <c r="O141" s="145">
        <f t="shared" si="17"/>
        <v>0</v>
      </c>
      <c r="P141" s="145"/>
      <c r="Q141" s="145"/>
      <c r="R141" s="145"/>
      <c r="S141" s="145"/>
    </row>
    <row r="142" spans="1:19" x14ac:dyDescent="0.2">
      <c r="A142" s="151"/>
      <c r="B142" s="152"/>
      <c r="C142" s="152"/>
      <c r="D142" s="152"/>
      <c r="E142" s="153"/>
      <c r="F142" s="643" t="s">
        <v>127</v>
      </c>
      <c r="G142" s="643"/>
      <c r="H142" s="643"/>
      <c r="I142" s="633"/>
      <c r="J142" s="634"/>
      <c r="M142" s="49">
        <f t="shared" si="15"/>
        <v>0</v>
      </c>
      <c r="N142" s="145">
        <f t="shared" si="16"/>
        <v>0</v>
      </c>
      <c r="O142" s="145">
        <f t="shared" si="17"/>
        <v>0</v>
      </c>
      <c r="P142" s="145"/>
      <c r="Q142" s="145"/>
      <c r="R142" s="145"/>
      <c r="S142" s="145"/>
    </row>
    <row r="143" spans="1:19" x14ac:dyDescent="0.2">
      <c r="A143" s="154"/>
      <c r="B143" s="152"/>
      <c r="C143" s="152"/>
      <c r="D143" s="152"/>
      <c r="E143" s="153"/>
      <c r="F143" s="643" t="s">
        <v>127</v>
      </c>
      <c r="G143" s="643"/>
      <c r="H143" s="643"/>
      <c r="I143" s="633"/>
      <c r="J143" s="634"/>
      <c r="M143" s="49">
        <f>SUM(N143:R143)</f>
        <v>0</v>
      </c>
      <c r="N143" s="145">
        <f t="shared" si="16"/>
        <v>0</v>
      </c>
      <c r="O143" s="145">
        <f t="shared" si="17"/>
        <v>0</v>
      </c>
      <c r="P143" s="145"/>
      <c r="Q143" s="145"/>
      <c r="R143" s="145"/>
      <c r="S143" s="145"/>
    </row>
    <row r="144" spans="1:19" ht="32.1" customHeight="1" x14ac:dyDescent="0.2">
      <c r="A144" s="155"/>
      <c r="B144" s="156"/>
      <c r="C144" s="156"/>
      <c r="D144" s="638"/>
      <c r="E144" s="638"/>
      <c r="F144" s="639" t="s">
        <v>165</v>
      </c>
      <c r="G144" s="640"/>
      <c r="H144" s="640"/>
      <c r="I144" s="640"/>
      <c r="J144" s="641"/>
      <c r="M144" s="170">
        <f>SUM(M132:M143)</f>
        <v>0</v>
      </c>
      <c r="N144" s="170">
        <f t="shared" ref="N144:R144" si="18">SUM(N132:N143)</f>
        <v>0</v>
      </c>
      <c r="O144" s="170">
        <f t="shared" si="18"/>
        <v>0</v>
      </c>
      <c r="P144" s="170">
        <f t="shared" si="18"/>
        <v>0</v>
      </c>
      <c r="Q144" s="170">
        <f t="shared" si="18"/>
        <v>0</v>
      </c>
      <c r="R144" s="170">
        <f t="shared" si="18"/>
        <v>0</v>
      </c>
      <c r="S144" s="170">
        <f t="shared" ref="S144" si="19">SUM(S132:S143)</f>
        <v>0</v>
      </c>
    </row>
    <row r="145" spans="1:19" x14ac:dyDescent="0.2">
      <c r="A145" s="155"/>
      <c r="B145" s="157"/>
      <c r="C145" s="157"/>
      <c r="D145" s="638"/>
      <c r="E145" s="638"/>
      <c r="F145" s="127"/>
      <c r="G145" s="101"/>
      <c r="H145" s="101"/>
      <c r="I145" s="101"/>
      <c r="J145" s="101"/>
      <c r="M145" s="24"/>
      <c r="N145" s="24"/>
      <c r="O145" s="24"/>
      <c r="P145" s="24"/>
      <c r="Q145" s="24"/>
      <c r="R145" s="24"/>
      <c r="S145" s="24"/>
    </row>
    <row r="146" spans="1:19" x14ac:dyDescent="0.2">
      <c r="M146" s="24"/>
      <c r="N146" s="24"/>
      <c r="O146" s="24"/>
      <c r="P146" s="24"/>
      <c r="Q146" s="24"/>
      <c r="R146" s="24"/>
      <c r="S146" s="24"/>
    </row>
    <row r="147" spans="1:19" ht="13.5" thickBot="1" x14ac:dyDescent="0.25">
      <c r="A147" s="102"/>
      <c r="B147" s="359" t="s">
        <v>7</v>
      </c>
      <c r="C147" s="359"/>
      <c r="D147" s="359"/>
      <c r="E147" s="359"/>
      <c r="F147" s="359"/>
      <c r="G147" s="359"/>
      <c r="H147" s="359"/>
      <c r="I147" s="359"/>
      <c r="J147" s="359"/>
      <c r="K147" s="33"/>
      <c r="L147" s="33"/>
      <c r="M147" s="103">
        <f t="shared" ref="M147:S147" si="20">M144+M126+M93</f>
        <v>0</v>
      </c>
      <c r="N147" s="103">
        <f t="shared" si="20"/>
        <v>0</v>
      </c>
      <c r="O147" s="103">
        <f t="shared" si="20"/>
        <v>0</v>
      </c>
      <c r="P147" s="103">
        <f t="shared" si="20"/>
        <v>0</v>
      </c>
      <c r="Q147" s="103">
        <f t="shared" si="20"/>
        <v>0</v>
      </c>
      <c r="R147" s="103">
        <f t="shared" si="20"/>
        <v>0</v>
      </c>
      <c r="S147" s="103">
        <f t="shared" si="20"/>
        <v>0</v>
      </c>
    </row>
    <row r="148" spans="1:19" x14ac:dyDescent="0.2">
      <c r="M148" s="24"/>
      <c r="R148" s="36"/>
      <c r="S148" s="36"/>
    </row>
    <row r="149" spans="1:19" ht="13.5" thickBot="1" x14ac:dyDescent="0.25">
      <c r="A149" s="102"/>
      <c r="B149" s="160" t="s">
        <v>8</v>
      </c>
      <c r="C149" s="160"/>
      <c r="D149" s="161"/>
      <c r="E149" s="162"/>
      <c r="F149" s="162"/>
      <c r="G149" s="163"/>
      <c r="H149" s="163"/>
      <c r="I149" s="163"/>
      <c r="J149" s="164"/>
      <c r="K149" s="33"/>
      <c r="L149" s="33"/>
      <c r="M149" s="103">
        <f t="shared" ref="M149:S149" si="21">M12-M147</f>
        <v>0</v>
      </c>
      <c r="N149" s="103">
        <f t="shared" si="21"/>
        <v>0</v>
      </c>
      <c r="O149" s="103">
        <f t="shared" si="21"/>
        <v>0</v>
      </c>
      <c r="P149" s="103">
        <f t="shared" si="21"/>
        <v>0</v>
      </c>
      <c r="Q149" s="103">
        <f t="shared" si="21"/>
        <v>0</v>
      </c>
      <c r="R149" s="103">
        <f t="shared" si="21"/>
        <v>0</v>
      </c>
      <c r="S149" s="103">
        <f t="shared" si="21"/>
        <v>0</v>
      </c>
    </row>
    <row r="150" spans="1:19" x14ac:dyDescent="0.2">
      <c r="M150" s="24"/>
      <c r="R150" s="36"/>
      <c r="S150" s="36"/>
    </row>
    <row r="151" spans="1:19" x14ac:dyDescent="0.2">
      <c r="M151" s="24"/>
      <c r="R151" s="36"/>
      <c r="S151" s="36"/>
    </row>
    <row r="152" spans="1:19" x14ac:dyDescent="0.2">
      <c r="M152" s="24"/>
      <c r="R152" s="36"/>
      <c r="S152" s="36"/>
    </row>
    <row r="153" spans="1:19" x14ac:dyDescent="0.2">
      <c r="J153" s="171"/>
      <c r="K153" s="129"/>
      <c r="L153" s="129"/>
      <c r="M153" s="126" t="s">
        <v>140</v>
      </c>
      <c r="N153" s="104">
        <f>O12+P12+Q12+R12+S12</f>
        <v>0</v>
      </c>
      <c r="R153" s="36"/>
      <c r="S153" s="36"/>
    </row>
    <row r="154" spans="1:19" x14ac:dyDescent="0.2">
      <c r="M154" s="24"/>
      <c r="R154" s="36"/>
    </row>
  </sheetData>
  <sheetProtection insertRows="0"/>
  <mergeCells count="142">
    <mergeCell ref="D144:E145"/>
    <mergeCell ref="F144:J144"/>
    <mergeCell ref="F141:H141"/>
    <mergeCell ref="I141:J141"/>
    <mergeCell ref="F142:H142"/>
    <mergeCell ref="I142:J142"/>
    <mergeCell ref="F143:H143"/>
    <mergeCell ref="I143:J143"/>
    <mergeCell ref="F138:H138"/>
    <mergeCell ref="I138:J138"/>
    <mergeCell ref="F139:H139"/>
    <mergeCell ref="I139:J139"/>
    <mergeCell ref="F140:H140"/>
    <mergeCell ref="I140:J140"/>
    <mergeCell ref="D133:E141"/>
    <mergeCell ref="F133:H133"/>
    <mergeCell ref="I133:J133"/>
    <mergeCell ref="F134:H134"/>
    <mergeCell ref="I134:J134"/>
    <mergeCell ref="F135:H135"/>
    <mergeCell ref="I135:J135"/>
    <mergeCell ref="F136:H136"/>
    <mergeCell ref="I136:J136"/>
    <mergeCell ref="F137:H137"/>
    <mergeCell ref="Q129:Q130"/>
    <mergeCell ref="R129:R130"/>
    <mergeCell ref="N129:N130"/>
    <mergeCell ref="O129:O130"/>
    <mergeCell ref="I137:J137"/>
    <mergeCell ref="B130:D130"/>
    <mergeCell ref="I131:J131"/>
    <mergeCell ref="F132:H132"/>
    <mergeCell ref="I132:J132"/>
    <mergeCell ref="C121:D121"/>
    <mergeCell ref="C122:D122"/>
    <mergeCell ref="C123:D123"/>
    <mergeCell ref="C124:D124"/>
    <mergeCell ref="C125:D125"/>
    <mergeCell ref="G123:I123"/>
    <mergeCell ref="G124:I124"/>
    <mergeCell ref="G125:I125"/>
    <mergeCell ref="P129:P130"/>
    <mergeCell ref="C118:D118"/>
    <mergeCell ref="G118:I118"/>
    <mergeCell ref="C119:D119"/>
    <mergeCell ref="G119:I119"/>
    <mergeCell ref="C120:D120"/>
    <mergeCell ref="C115:D115"/>
    <mergeCell ref="G115:I115"/>
    <mergeCell ref="A116:A117"/>
    <mergeCell ref="C116:D116"/>
    <mergeCell ref="C117:D117"/>
    <mergeCell ref="G117:I117"/>
    <mergeCell ref="C112:D112"/>
    <mergeCell ref="G112:I112"/>
    <mergeCell ref="C113:D113"/>
    <mergeCell ref="G113:I113"/>
    <mergeCell ref="C114:D114"/>
    <mergeCell ref="G114:I114"/>
    <mergeCell ref="G116:I116"/>
    <mergeCell ref="C99:D99"/>
    <mergeCell ref="G99:I99"/>
    <mergeCell ref="C100:D100"/>
    <mergeCell ref="G100:I100"/>
    <mergeCell ref="C101:D101"/>
    <mergeCell ref="C102:D102"/>
    <mergeCell ref="C111:D111"/>
    <mergeCell ref="C104:D104"/>
    <mergeCell ref="G104:I104"/>
    <mergeCell ref="N96:N97"/>
    <mergeCell ref="O96:O97"/>
    <mergeCell ref="R96:R97"/>
    <mergeCell ref="A95:B95"/>
    <mergeCell ref="C97:D97"/>
    <mergeCell ref="C98:D98"/>
    <mergeCell ref="G98:I98"/>
    <mergeCell ref="G97:I97"/>
    <mergeCell ref="C103:D103"/>
    <mergeCell ref="G103:I103"/>
    <mergeCell ref="P96:P97"/>
    <mergeCell ref="Q96:Q97"/>
    <mergeCell ref="D16:D17"/>
    <mergeCell ref="E16:E17"/>
    <mergeCell ref="F16:F17"/>
    <mergeCell ref="B85:B86"/>
    <mergeCell ref="J16:J17"/>
    <mergeCell ref="A106:A111"/>
    <mergeCell ref="C106:D106"/>
    <mergeCell ref="C107:D107"/>
    <mergeCell ref="C108:D108"/>
    <mergeCell ref="C109:D109"/>
    <mergeCell ref="C110:D110"/>
    <mergeCell ref="C105:D105"/>
    <mergeCell ref="G105:I105"/>
    <mergeCell ref="H10:H11"/>
    <mergeCell ref="I10:I11"/>
    <mergeCell ref="J10:J11"/>
    <mergeCell ref="D9:E9"/>
    <mergeCell ref="D10:E10"/>
    <mergeCell ref="D11:E11"/>
    <mergeCell ref="H9:S9"/>
    <mergeCell ref="A89:A92"/>
    <mergeCell ref="E89:E92"/>
    <mergeCell ref="G89:G92"/>
    <mergeCell ref="N89:N92"/>
    <mergeCell ref="P89:P92"/>
    <mergeCell ref="G16:G17"/>
    <mergeCell ref="H16:H17"/>
    <mergeCell ref="I16:I17"/>
    <mergeCell ref="K16:K17"/>
    <mergeCell ref="A17:B17"/>
    <mergeCell ref="N15:N16"/>
    <mergeCell ref="O15:O16"/>
    <mergeCell ref="P15:P16"/>
    <mergeCell ref="Q15:Q16"/>
    <mergeCell ref="R15:R16"/>
    <mergeCell ref="A16:B16"/>
    <mergeCell ref="C16:C17"/>
    <mergeCell ref="S96:S97"/>
    <mergeCell ref="S129:S130"/>
    <mergeCell ref="S89:S92"/>
    <mergeCell ref="S15:S16"/>
    <mergeCell ref="M17:S17"/>
    <mergeCell ref="S10:S11"/>
    <mergeCell ref="A1:Q2"/>
    <mergeCell ref="F3:I3"/>
    <mergeCell ref="J3:L3"/>
    <mergeCell ref="J4:L4"/>
    <mergeCell ref="J7:L7"/>
    <mergeCell ref="B4:E4"/>
    <mergeCell ref="A6:B6"/>
    <mergeCell ref="B5:E5"/>
    <mergeCell ref="H8:S8"/>
    <mergeCell ref="A14:B14"/>
    <mergeCell ref="A10:B10"/>
    <mergeCell ref="B8:E8"/>
    <mergeCell ref="A11:B11"/>
    <mergeCell ref="Q10:Q11"/>
    <mergeCell ref="R10:R11"/>
    <mergeCell ref="N10:N11"/>
    <mergeCell ref="O10:O11"/>
    <mergeCell ref="P10:P11"/>
  </mergeCells>
  <dataValidations xWindow="752" yWindow="323" count="14">
    <dataValidation allowBlank="1" showInputMessage="1" showErrorMessage="1" promptTitle="Instructions:" prompt="Enter qty to be purchased for each item below - WHITE boxes only:" sqref="F98:F104 F115:F119 F123:F125"/>
    <dataValidation allowBlank="1" showInputMessage="1" showErrorMessage="1" promptTitle="Instructions:" prompt="Enter your per item costs (or per staff cost) below in white boxes only:" sqref="C111:D125 C107:D107 C109:D109 C98:D105"/>
    <dataValidation type="list" allowBlank="1" showInputMessage="1" showErrorMessage="1" promptTitle="Instructions:" prompt="Enter Yes, if you contract HFO program or part of it out and No, if you don't." sqref="E6">
      <formula1>"Yes,No"</formula1>
    </dataValidation>
    <dataValidation allowBlank="1" showInputMessage="1" showErrorMessage="1" promptTitle="Instructions:" prompt="Enter your agency name" sqref="B4:E4"/>
    <dataValidation allowBlank="1" showInputMessage="1" showErrorMessage="1" promptTitle="Instructions:" prompt="Enter counties you serve" sqref="B5"/>
    <dataValidation allowBlank="1" showInputMessage="1" showErrorMessage="1" promptTitle="Instructions:" prompt="If you receive MIECHV funding, please enter the # of slots you serve here" sqref="D10"/>
    <dataValidation allowBlank="1" showInputMessage="1" showErrorMessage="1" promptTitle="Instructions:" prompt="Enter Fringe rate for your agency." sqref="D11"/>
    <dataValidation allowBlank="1" showErrorMessage="1" promptTitle="Instructions:" prompt="Enter qty to be purchased for each item below - WHITE boxes only:" sqref="F114"/>
    <dataValidation allowBlank="1" showInputMessage="1" showErrorMessage="1" promptTitle="Instructions:" prompt="Enter fringe rate for this position" sqref="C90 C92"/>
    <dataValidation allowBlank="1" showInputMessage="1" showErrorMessage="1" promptTitle="Instructions:" prompt="Add description" sqref="G123:I125"/>
    <dataValidation allowBlank="1" showInputMessage="1" showErrorMessage="1" promptTitle="Instructions:" prompt="Enter your additional program expenditures" sqref="B123:B125"/>
    <dataValidation type="custom" allowBlank="1" showInputMessage="1" showErrorMessage="1" errorTitle="Over 1 FTE" error="You entered a value the exceeds 1 FTE, please fix to continue." sqref="K55 K71 E19:J83">
      <formula1>SUM($E19:$I19)&lt;=1</formula1>
    </dataValidation>
    <dataValidation type="custom" allowBlank="1" showInputMessage="1" showErrorMessage="1" errorTitle="Over ELD allocation" error="You entered a value that exceeds total in cell C10, please fix to continue." sqref="N12:O12">
      <formula1>SUM($N$12:$P$12)&lt;=$D$9</formula1>
    </dataValidation>
    <dataValidation type="custom" allowBlank="1" showInputMessage="1" showErrorMessage="1" errorTitle="Over ELD allocation" error="You entered a value that exceeds total in cell C10, please fix to continue." sqref="P12">
      <formula1>SUM($N$12:$P$12)&lt;=$D$9</formula1>
    </dataValidation>
  </dataValidations>
  <pageMargins left="0.2" right="0.2" top="0.25" bottom="0.25" header="0" footer="0.3"/>
  <pageSetup paperSize="17" scale="60" orientation="landscape" r:id="rId1"/>
  <headerFooter>
    <oddFooter>&amp;C&amp;P of &amp;N</oddFooter>
  </headerFooter>
  <rowBreaks count="2" manualBreakCount="2">
    <brk id="66" max="16383" man="1"/>
    <brk id="114" max="16383" man="1"/>
  </rowBreaks>
  <ignoredErrors>
    <ignoredError sqref="C50 C52 C54" formulaRange="1"/>
    <ignoredError sqref="F108 F110" 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T153"/>
  <sheetViews>
    <sheetView showGridLines="0" zoomScale="70" zoomScaleNormal="70" zoomScaleSheetLayoutView="70" workbookViewId="0">
      <selection activeCell="Q12" sqref="Q12"/>
    </sheetView>
  </sheetViews>
  <sheetFormatPr defaultColWidth="9.140625" defaultRowHeight="12.75" x14ac:dyDescent="0.2"/>
  <cols>
    <col min="1" max="1" width="37.42578125" style="1" customWidth="1"/>
    <col min="2" max="2" width="35.42578125" style="20" customWidth="1"/>
    <col min="3" max="3" width="12" style="20" customWidth="1"/>
    <col min="4" max="4" width="20.140625" style="29" customWidth="1"/>
    <col min="5" max="5" width="20.140625" style="71" customWidth="1"/>
    <col min="6" max="6" width="16.28515625" style="71" customWidth="1"/>
    <col min="7" max="8" width="16.28515625" style="72" customWidth="1"/>
    <col min="9" max="9" width="21.42578125" style="72" customWidth="1"/>
    <col min="10" max="11" width="21.28515625" style="23" customWidth="1"/>
    <col min="12" max="12" width="3" style="24" customWidth="1"/>
    <col min="13" max="13" width="18.7109375" style="24" customWidth="1"/>
    <col min="14" max="17" width="18.7109375" style="36" customWidth="1"/>
    <col min="18" max="19" width="20.140625" style="36" customWidth="1"/>
    <col min="20" max="16384" width="9.140625" style="10"/>
  </cols>
  <sheetData>
    <row r="1" spans="1:19" ht="15.75" customHeight="1" x14ac:dyDescent="0.2">
      <c r="A1" s="544" t="s">
        <v>159</v>
      </c>
      <c r="B1" s="544"/>
      <c r="C1" s="544"/>
      <c r="D1" s="544"/>
      <c r="E1" s="544"/>
      <c r="F1" s="544"/>
      <c r="G1" s="544"/>
      <c r="H1" s="544"/>
      <c r="I1" s="544"/>
      <c r="J1" s="544"/>
      <c r="K1" s="544"/>
      <c r="L1" s="544"/>
      <c r="M1" s="544"/>
      <c r="N1" s="544"/>
      <c r="O1" s="544"/>
      <c r="P1" s="544"/>
      <c r="Q1" s="544"/>
      <c r="R1" s="544"/>
      <c r="S1" s="10"/>
    </row>
    <row r="2" spans="1:19" ht="43.5" customHeight="1" x14ac:dyDescent="0.2">
      <c r="A2" s="544"/>
      <c r="B2" s="544"/>
      <c r="C2" s="544"/>
      <c r="D2" s="544"/>
      <c r="E2" s="544"/>
      <c r="F2" s="544"/>
      <c r="G2" s="544"/>
      <c r="H2" s="544"/>
      <c r="I2" s="544"/>
      <c r="J2" s="544"/>
      <c r="K2" s="544"/>
      <c r="L2" s="544"/>
      <c r="M2" s="544"/>
      <c r="N2" s="544"/>
      <c r="O2" s="544"/>
      <c r="P2" s="544"/>
      <c r="Q2" s="544"/>
      <c r="R2" s="544"/>
      <c r="S2" s="10"/>
    </row>
    <row r="3" spans="1:19" ht="13.5" thickBot="1" x14ac:dyDescent="0.25">
      <c r="A3" s="10"/>
      <c r="B3" s="10"/>
      <c r="C3" s="10"/>
      <c r="D3" s="10"/>
      <c r="E3" s="10"/>
      <c r="F3" s="545"/>
      <c r="G3" s="545"/>
      <c r="H3" s="545"/>
      <c r="I3" s="545"/>
      <c r="J3" s="546"/>
      <c r="K3" s="546"/>
      <c r="L3" s="546"/>
      <c r="M3" s="546"/>
      <c r="N3" s="14"/>
      <c r="O3" s="14"/>
      <c r="P3" s="14"/>
      <c r="Q3" s="15"/>
      <c r="R3" s="16"/>
      <c r="S3" s="16"/>
    </row>
    <row r="4" spans="1:19" ht="27.95" customHeight="1" thickBot="1" x14ac:dyDescent="0.25">
      <c r="A4" s="142" t="s">
        <v>161</v>
      </c>
      <c r="B4" s="655">
        <f>'Lead Agency Budget'!B4:E4</f>
        <v>0</v>
      </c>
      <c r="C4" s="656"/>
      <c r="D4" s="656"/>
      <c r="E4" s="657"/>
      <c r="F4" s="10"/>
      <c r="G4" s="10"/>
      <c r="H4" s="10"/>
      <c r="I4" s="10"/>
      <c r="J4" s="546"/>
      <c r="K4" s="546"/>
      <c r="L4" s="546"/>
      <c r="M4" s="546"/>
      <c r="N4" s="18"/>
      <c r="O4" s="18"/>
      <c r="P4" s="18"/>
      <c r="Q4" s="17"/>
      <c r="R4" s="17"/>
      <c r="S4" s="17"/>
    </row>
    <row r="5" spans="1:19" ht="27.95" customHeight="1" thickBot="1" x14ac:dyDescent="0.25">
      <c r="A5" s="142" t="s">
        <v>166</v>
      </c>
      <c r="B5" s="655">
        <f>'Lead Agency Budget'!B5:E5</f>
        <v>0</v>
      </c>
      <c r="C5" s="656"/>
      <c r="D5" s="656"/>
      <c r="E5" s="657"/>
      <c r="F5" s="10"/>
      <c r="G5" s="10"/>
      <c r="H5" s="10"/>
      <c r="I5" s="10"/>
      <c r="J5" s="174"/>
      <c r="K5" s="349"/>
      <c r="L5" s="174"/>
      <c r="M5" s="174"/>
      <c r="N5" s="18"/>
      <c r="O5" s="18"/>
      <c r="P5" s="18"/>
      <c r="Q5" s="17"/>
      <c r="R5" s="17"/>
      <c r="S5" s="17"/>
    </row>
    <row r="6" spans="1:19" ht="27.95" customHeight="1" thickBot="1" x14ac:dyDescent="0.25">
      <c r="A6" s="148"/>
      <c r="B6" s="148"/>
      <c r="C6" s="148"/>
      <c r="D6" s="148"/>
      <c r="E6" s="148"/>
      <c r="F6" s="148"/>
      <c r="G6" s="148"/>
      <c r="H6" s="148"/>
      <c r="I6" s="149"/>
      <c r="J6" s="150"/>
      <c r="K6" s="150"/>
      <c r="L6" s="174"/>
      <c r="M6" s="174"/>
      <c r="N6" s="18"/>
      <c r="O6" s="18"/>
      <c r="P6" s="18"/>
      <c r="Q6" s="17"/>
      <c r="R6" s="17"/>
      <c r="S6" s="17"/>
    </row>
    <row r="7" spans="1:19" ht="27.95" customHeight="1" thickBot="1" x14ac:dyDescent="0.25">
      <c r="A7" s="142" t="s">
        <v>160</v>
      </c>
      <c r="B7" s="547"/>
      <c r="C7" s="548"/>
      <c r="D7" s="548"/>
      <c r="E7" s="549"/>
      <c r="F7" s="10"/>
      <c r="G7" s="10"/>
      <c r="H7" s="10"/>
      <c r="I7" s="10"/>
      <c r="J7" s="546"/>
      <c r="K7" s="546"/>
      <c r="L7" s="546"/>
      <c r="M7" s="546"/>
      <c r="N7" s="18"/>
      <c r="O7" s="18"/>
      <c r="P7" s="18"/>
      <c r="Q7" s="17"/>
      <c r="R7" s="17"/>
      <c r="S7" s="17"/>
    </row>
    <row r="8" spans="1:19" ht="30.75" customHeight="1" thickBot="1" x14ac:dyDescent="0.25">
      <c r="A8" s="142" t="s">
        <v>144</v>
      </c>
      <c r="B8" s="554" t="str">
        <f>'Lead Agency Budget'!B8:E8</f>
        <v>October 1, 2021 - September 30, 2023</v>
      </c>
      <c r="C8" s="555"/>
      <c r="D8" s="555"/>
      <c r="E8" s="658"/>
      <c r="F8" s="10"/>
      <c r="G8" s="10"/>
      <c r="H8" s="651" t="s">
        <v>145</v>
      </c>
      <c r="I8" s="651"/>
      <c r="J8" s="651"/>
      <c r="K8" s="651"/>
      <c r="L8" s="651"/>
      <c r="M8" s="651"/>
      <c r="N8" s="651"/>
      <c r="O8" s="651"/>
      <c r="P8" s="651"/>
      <c r="Q8" s="651"/>
      <c r="R8" s="651"/>
      <c r="S8" s="651"/>
    </row>
    <row r="9" spans="1:19" ht="27" customHeight="1" thickBot="1" x14ac:dyDescent="0.25">
      <c r="A9" s="173" t="s">
        <v>181</v>
      </c>
      <c r="C9" s="21"/>
      <c r="D9" s="567">
        <f>H12+N12+P12</f>
        <v>0</v>
      </c>
      <c r="E9" s="568"/>
      <c r="F9" s="21"/>
      <c r="G9" s="22"/>
      <c r="H9" s="573" t="s">
        <v>155</v>
      </c>
      <c r="I9" s="574"/>
      <c r="J9" s="574"/>
      <c r="K9" s="574"/>
      <c r="L9" s="574"/>
      <c r="M9" s="574"/>
      <c r="N9" s="574"/>
      <c r="O9" s="574"/>
      <c r="P9" s="574"/>
      <c r="Q9" s="574"/>
      <c r="R9" s="574"/>
      <c r="S9" s="574"/>
    </row>
    <row r="10" spans="1:19" ht="28.5" customHeight="1" thickBot="1" x14ac:dyDescent="0.25">
      <c r="A10" s="553" t="s">
        <v>172</v>
      </c>
      <c r="B10" s="553"/>
      <c r="D10" s="569"/>
      <c r="E10" s="570"/>
      <c r="F10" s="25"/>
      <c r="G10" s="26"/>
      <c r="H10" s="563" t="s">
        <v>189</v>
      </c>
      <c r="I10" s="565" t="s">
        <v>191</v>
      </c>
      <c r="J10" s="661" t="s">
        <v>274</v>
      </c>
      <c r="K10" s="377"/>
      <c r="L10" s="27"/>
      <c r="M10" s="241" t="s">
        <v>0</v>
      </c>
      <c r="N10" s="663" t="s">
        <v>171</v>
      </c>
      <c r="O10" s="584" t="s">
        <v>114</v>
      </c>
      <c r="P10" s="665" t="s">
        <v>113</v>
      </c>
      <c r="Q10" s="558" t="s">
        <v>15</v>
      </c>
      <c r="R10" s="558" t="s">
        <v>129</v>
      </c>
      <c r="S10" s="558" t="s">
        <v>303</v>
      </c>
    </row>
    <row r="11" spans="1:19" ht="31.7" customHeight="1" thickBot="1" x14ac:dyDescent="0.25">
      <c r="A11" s="553" t="s">
        <v>154</v>
      </c>
      <c r="B11" s="553"/>
      <c r="D11" s="659"/>
      <c r="E11" s="660"/>
      <c r="F11" s="25"/>
      <c r="G11" s="28"/>
      <c r="H11" s="564"/>
      <c r="I11" s="566"/>
      <c r="J11" s="662"/>
      <c r="K11" s="377"/>
      <c r="M11" s="242" t="s">
        <v>1</v>
      </c>
      <c r="N11" s="664"/>
      <c r="O11" s="561"/>
      <c r="P11" s="666"/>
      <c r="Q11" s="538"/>
      <c r="R11" s="538"/>
      <c r="S11" s="538"/>
    </row>
    <row r="12" spans="1:19" ht="28.5" customHeight="1" x14ac:dyDescent="0.2">
      <c r="E12" s="30"/>
      <c r="F12" s="30"/>
      <c r="G12" s="31"/>
      <c r="H12" s="252"/>
      <c r="I12" s="252"/>
      <c r="J12" s="130"/>
      <c r="K12" s="367"/>
      <c r="L12" s="33"/>
      <c r="M12" s="128">
        <f>SUM(N12:R12)</f>
        <v>0</v>
      </c>
      <c r="N12" s="130"/>
      <c r="O12" s="234">
        <f>J12</f>
        <v>0</v>
      </c>
      <c r="P12" s="130"/>
      <c r="Q12" s="130"/>
      <c r="R12" s="130"/>
      <c r="S12" s="130"/>
    </row>
    <row r="13" spans="1:19" x14ac:dyDescent="0.2">
      <c r="B13" s="32"/>
      <c r="C13" s="32"/>
      <c r="E13" s="30"/>
      <c r="F13" s="30"/>
      <c r="G13" s="31"/>
      <c r="H13" s="31"/>
      <c r="I13" s="31"/>
      <c r="J13" s="34"/>
      <c r="K13" s="34"/>
      <c r="L13" s="35"/>
    </row>
    <row r="14" spans="1:19" ht="35.25" customHeight="1" x14ac:dyDescent="0.2">
      <c r="A14" s="552" t="s">
        <v>162</v>
      </c>
      <c r="B14" s="552"/>
      <c r="C14" s="37"/>
      <c r="D14" s="37"/>
      <c r="E14" s="37"/>
      <c r="F14" s="37"/>
      <c r="G14" s="37"/>
      <c r="H14" s="37"/>
      <c r="I14" s="37"/>
      <c r="J14" s="38"/>
      <c r="K14" s="38"/>
      <c r="L14" s="39"/>
      <c r="M14" s="40"/>
      <c r="N14" s="41"/>
      <c r="O14" s="41"/>
      <c r="P14" s="41"/>
      <c r="Q14" s="41"/>
      <c r="R14" s="41"/>
      <c r="S14" s="41"/>
    </row>
    <row r="15" spans="1:19" ht="23.85" customHeight="1" x14ac:dyDescent="0.2">
      <c r="C15" s="172"/>
      <c r="D15" s="172"/>
      <c r="E15" s="172"/>
      <c r="F15" s="172"/>
      <c r="G15" s="172"/>
      <c r="H15" s="172"/>
      <c r="I15" s="172"/>
      <c r="J15" s="172"/>
      <c r="K15" s="172"/>
      <c r="L15" s="43"/>
      <c r="M15" s="237" t="s">
        <v>3</v>
      </c>
      <c r="N15" s="351" t="str">
        <f t="shared" ref="N15:S15" si="0">N10</f>
        <v>General Fund</v>
      </c>
      <c r="O15" s="352" t="str">
        <f t="shared" si="0"/>
        <v xml:space="preserve">Medicaid </v>
      </c>
      <c r="P15" s="350" t="str">
        <f t="shared" si="0"/>
        <v>Title IV-B2</v>
      </c>
      <c r="Q15" s="350" t="str">
        <f t="shared" si="0"/>
        <v>MIECHV</v>
      </c>
      <c r="R15" s="350" t="str">
        <f t="shared" si="0"/>
        <v>County GF, Fundraising, Foundation, Grants, Other</v>
      </c>
      <c r="S15" s="350" t="str">
        <f t="shared" si="0"/>
        <v>SSA</v>
      </c>
    </row>
    <row r="16" spans="1:19" ht="43.5" customHeight="1" x14ac:dyDescent="0.2">
      <c r="A16" s="586"/>
      <c r="B16" s="587"/>
      <c r="C16" s="588" t="s">
        <v>115</v>
      </c>
      <c r="D16" s="538" t="s">
        <v>225</v>
      </c>
      <c r="E16" s="579" t="s">
        <v>149</v>
      </c>
      <c r="F16" s="579" t="s">
        <v>150</v>
      </c>
      <c r="G16" s="579" t="s">
        <v>151</v>
      </c>
      <c r="H16" s="579" t="s">
        <v>152</v>
      </c>
      <c r="I16" s="538" t="s">
        <v>153</v>
      </c>
      <c r="J16" s="585" t="s">
        <v>305</v>
      </c>
      <c r="K16" s="538" t="s">
        <v>14</v>
      </c>
      <c r="L16" s="172"/>
      <c r="M16" s="236" t="s">
        <v>1</v>
      </c>
      <c r="N16" s="351"/>
      <c r="O16" s="352"/>
      <c r="P16" s="350"/>
      <c r="Q16" s="350"/>
      <c r="R16" s="350"/>
      <c r="S16" s="350"/>
    </row>
    <row r="17" spans="1:19" ht="15.75" customHeight="1" x14ac:dyDescent="0.2">
      <c r="A17" s="580" t="s">
        <v>170</v>
      </c>
      <c r="B17" s="581"/>
      <c r="C17" s="588"/>
      <c r="D17" s="538"/>
      <c r="E17" s="579"/>
      <c r="F17" s="579"/>
      <c r="G17" s="579"/>
      <c r="H17" s="579"/>
      <c r="I17" s="538"/>
      <c r="J17" s="558"/>
      <c r="K17" s="538"/>
      <c r="L17" s="172"/>
      <c r="M17" s="667"/>
      <c r="N17" s="668"/>
      <c r="O17" s="668"/>
      <c r="P17" s="668"/>
      <c r="Q17" s="668"/>
      <c r="R17" s="668"/>
      <c r="S17" s="10"/>
    </row>
    <row r="18" spans="1:19" ht="15.75" customHeight="1" x14ac:dyDescent="0.2">
      <c r="A18" s="321" t="s">
        <v>265</v>
      </c>
      <c r="B18" s="320"/>
      <c r="C18" s="307"/>
      <c r="D18" s="303"/>
      <c r="E18" s="304"/>
      <c r="F18" s="304"/>
      <c r="G18" s="304"/>
      <c r="H18" s="304"/>
      <c r="I18" s="303"/>
      <c r="J18" s="350"/>
      <c r="K18" s="303"/>
      <c r="L18" s="172"/>
      <c r="M18" s="305"/>
      <c r="N18" s="306"/>
      <c r="O18" s="306"/>
      <c r="P18" s="306"/>
      <c r="Q18" s="306"/>
      <c r="R18" s="306"/>
      <c r="S18" s="353"/>
    </row>
    <row r="19" spans="1:19" x14ac:dyDescent="0.2">
      <c r="A19" s="322">
        <f>D19/2</f>
        <v>0</v>
      </c>
      <c r="B19" s="44" t="s">
        <v>16</v>
      </c>
      <c r="C19" s="45">
        <f>SUM(E19:J19)</f>
        <v>0</v>
      </c>
      <c r="D19" s="131"/>
      <c r="E19" s="177"/>
      <c r="F19" s="177"/>
      <c r="G19" s="177"/>
      <c r="H19" s="177"/>
      <c r="I19" s="177"/>
      <c r="J19" s="177"/>
      <c r="K19" s="46"/>
      <c r="L19" s="61"/>
      <c r="M19" s="48">
        <f t="shared" ref="M19:M82" si="1">SUM(N19:R19)</f>
        <v>0</v>
      </c>
      <c r="N19" s="49">
        <f>D19*E19</f>
        <v>0</v>
      </c>
      <c r="O19" s="49">
        <f>D19*F19</f>
        <v>0</v>
      </c>
      <c r="P19" s="49">
        <f>D19*G19</f>
        <v>0</v>
      </c>
      <c r="Q19" s="49">
        <f>D19*H19</f>
        <v>0</v>
      </c>
      <c r="R19" s="49">
        <f>D19*I19</f>
        <v>0</v>
      </c>
      <c r="S19" s="49">
        <f>D19*J19</f>
        <v>0</v>
      </c>
    </row>
    <row r="20" spans="1:19" ht="15.75" customHeight="1" x14ac:dyDescent="0.2">
      <c r="A20" s="154"/>
      <c r="B20" s="50" t="s">
        <v>4</v>
      </c>
      <c r="C20" s="279"/>
      <c r="D20" s="52"/>
      <c r="E20" s="178"/>
      <c r="F20" s="178"/>
      <c r="G20" s="178"/>
      <c r="H20" s="178"/>
      <c r="I20" s="178"/>
      <c r="J20" s="178"/>
      <c r="K20" s="54">
        <f>IF(C20="",(D19*$D$11),(D19*C20))</f>
        <v>0</v>
      </c>
      <c r="L20" s="61"/>
      <c r="M20" s="48">
        <f t="shared" si="1"/>
        <v>0</v>
      </c>
      <c r="N20" s="49">
        <f>K20*E19</f>
        <v>0</v>
      </c>
      <c r="O20" s="49">
        <f>K20*F19</f>
        <v>0</v>
      </c>
      <c r="P20" s="49">
        <f>K20*G19</f>
        <v>0</v>
      </c>
      <c r="Q20" s="49">
        <f>K20*H19</f>
        <v>0</v>
      </c>
      <c r="R20" s="49">
        <f>K20*I19</f>
        <v>0</v>
      </c>
      <c r="S20" s="49">
        <f>K20*J19</f>
        <v>0</v>
      </c>
    </row>
    <row r="21" spans="1:19" x14ac:dyDescent="0.2">
      <c r="A21" s="322">
        <f>D21/2</f>
        <v>0</v>
      </c>
      <c r="B21" s="44" t="s">
        <v>47</v>
      </c>
      <c r="C21" s="45">
        <f>SUM(E21:J21)</f>
        <v>0</v>
      </c>
      <c r="D21" s="131"/>
      <c r="E21" s="177"/>
      <c r="F21" s="177"/>
      <c r="G21" s="177"/>
      <c r="H21" s="177"/>
      <c r="I21" s="177"/>
      <c r="J21" s="177"/>
      <c r="K21" s="46"/>
      <c r="L21" s="61"/>
      <c r="M21" s="48">
        <f t="shared" si="1"/>
        <v>0</v>
      </c>
      <c r="N21" s="49">
        <f>D21*E21</f>
        <v>0</v>
      </c>
      <c r="O21" s="49">
        <f>D21*F21</f>
        <v>0</v>
      </c>
      <c r="P21" s="49">
        <f>D21*G21</f>
        <v>0</v>
      </c>
      <c r="Q21" s="49">
        <f>D21*H21</f>
        <v>0</v>
      </c>
      <c r="R21" s="49">
        <f>D21*I21</f>
        <v>0</v>
      </c>
      <c r="S21" s="49">
        <f>D21*J21</f>
        <v>0</v>
      </c>
    </row>
    <row r="22" spans="1:19" x14ac:dyDescent="0.2">
      <c r="A22" s="154"/>
      <c r="B22" s="50" t="s">
        <v>4</v>
      </c>
      <c r="C22" s="279"/>
      <c r="D22" s="52"/>
      <c r="E22" s="178"/>
      <c r="F22" s="178"/>
      <c r="G22" s="178"/>
      <c r="H22" s="178"/>
      <c r="I22" s="178"/>
      <c r="J22" s="178"/>
      <c r="K22" s="54">
        <f>IF(C22="",(D21*$D$11),(D21*C22))</f>
        <v>0</v>
      </c>
      <c r="L22" s="61"/>
      <c r="M22" s="48">
        <f t="shared" si="1"/>
        <v>0</v>
      </c>
      <c r="N22" s="49">
        <f>K22*E21</f>
        <v>0</v>
      </c>
      <c r="O22" s="49">
        <f>K22*F21</f>
        <v>0</v>
      </c>
      <c r="P22" s="49">
        <f>K22*G21</f>
        <v>0</v>
      </c>
      <c r="Q22" s="49">
        <f>K22*H21</f>
        <v>0</v>
      </c>
      <c r="R22" s="49">
        <f>K22*I21</f>
        <v>0</v>
      </c>
      <c r="S22" s="49">
        <f>K22*J21</f>
        <v>0</v>
      </c>
    </row>
    <row r="23" spans="1:19" x14ac:dyDescent="0.2">
      <c r="A23" s="322">
        <f>D23/2</f>
        <v>0</v>
      </c>
      <c r="B23" s="44" t="s">
        <v>39</v>
      </c>
      <c r="C23" s="45">
        <f>SUM(E23:J23)</f>
        <v>0</v>
      </c>
      <c r="D23" s="131"/>
      <c r="E23" s="177"/>
      <c r="F23" s="177"/>
      <c r="G23" s="177"/>
      <c r="H23" s="177"/>
      <c r="I23" s="177"/>
      <c r="J23" s="177"/>
      <c r="K23" s="46"/>
      <c r="L23" s="61"/>
      <c r="M23" s="48">
        <f t="shared" si="1"/>
        <v>0</v>
      </c>
      <c r="N23" s="49">
        <f>D23*E23</f>
        <v>0</v>
      </c>
      <c r="O23" s="49">
        <f>D23*F23</f>
        <v>0</v>
      </c>
      <c r="P23" s="49">
        <f>D23*G23</f>
        <v>0</v>
      </c>
      <c r="Q23" s="49">
        <f>D23*H23</f>
        <v>0</v>
      </c>
      <c r="R23" s="49">
        <f>D23*I23</f>
        <v>0</v>
      </c>
      <c r="S23" s="49">
        <f>D23*J23</f>
        <v>0</v>
      </c>
    </row>
    <row r="24" spans="1:19" x14ac:dyDescent="0.2">
      <c r="A24" s="154"/>
      <c r="B24" s="20" t="s">
        <v>4</v>
      </c>
      <c r="C24" s="279"/>
      <c r="D24" s="52"/>
      <c r="E24" s="178"/>
      <c r="F24" s="178"/>
      <c r="G24" s="178"/>
      <c r="H24" s="178"/>
      <c r="I24" s="178"/>
      <c r="J24" s="178"/>
      <c r="K24" s="54">
        <f>IF(C24="",(D23*$D$11),(D23*C24))</f>
        <v>0</v>
      </c>
      <c r="L24" s="61"/>
      <c r="M24" s="48">
        <f t="shared" si="1"/>
        <v>0</v>
      </c>
      <c r="N24" s="49">
        <f>K24*E23</f>
        <v>0</v>
      </c>
      <c r="O24" s="49">
        <f>K24*F23</f>
        <v>0</v>
      </c>
      <c r="P24" s="49">
        <f>K24*G23</f>
        <v>0</v>
      </c>
      <c r="Q24" s="49">
        <f>K24*H23</f>
        <v>0</v>
      </c>
      <c r="R24" s="49">
        <f>K24*I23</f>
        <v>0</v>
      </c>
      <c r="S24" s="49">
        <f>K24*J23</f>
        <v>0</v>
      </c>
    </row>
    <row r="25" spans="1:19" x14ac:dyDescent="0.2">
      <c r="A25" s="322">
        <f>D25/2</f>
        <v>0</v>
      </c>
      <c r="B25" s="44" t="s">
        <v>43</v>
      </c>
      <c r="C25" s="45">
        <f>SUM(E25:J25)</f>
        <v>0</v>
      </c>
      <c r="D25" s="131"/>
      <c r="E25" s="177"/>
      <c r="F25" s="177"/>
      <c r="G25" s="177"/>
      <c r="H25" s="177"/>
      <c r="I25" s="177"/>
      <c r="J25" s="177"/>
      <c r="K25" s="46"/>
      <c r="L25" s="61"/>
      <c r="M25" s="48">
        <f t="shared" si="1"/>
        <v>0</v>
      </c>
      <c r="N25" s="49">
        <f>D25*E25</f>
        <v>0</v>
      </c>
      <c r="O25" s="49">
        <f>D25*F25</f>
        <v>0</v>
      </c>
      <c r="P25" s="49">
        <f>D25*G25</f>
        <v>0</v>
      </c>
      <c r="Q25" s="49">
        <f>D25*H25</f>
        <v>0</v>
      </c>
      <c r="R25" s="49">
        <f>D25*I25</f>
        <v>0</v>
      </c>
      <c r="S25" s="49">
        <f>D25*J25</f>
        <v>0</v>
      </c>
    </row>
    <row r="26" spans="1:19" x14ac:dyDescent="0.2">
      <c r="A26" s="154"/>
      <c r="B26" s="20" t="s">
        <v>4</v>
      </c>
      <c r="C26" s="279"/>
      <c r="D26" s="52"/>
      <c r="E26" s="178"/>
      <c r="F26" s="178"/>
      <c r="G26" s="178"/>
      <c r="H26" s="178"/>
      <c r="I26" s="178"/>
      <c r="J26" s="178"/>
      <c r="K26" s="54">
        <f>IF(C26="",(D25*$D$11),(D25*C26))</f>
        <v>0</v>
      </c>
      <c r="L26" s="61"/>
      <c r="M26" s="48">
        <f t="shared" si="1"/>
        <v>0</v>
      </c>
      <c r="N26" s="49">
        <f>K26*E25</f>
        <v>0</v>
      </c>
      <c r="O26" s="49">
        <f>K26*F25</f>
        <v>0</v>
      </c>
      <c r="P26" s="49">
        <f>K26*G25</f>
        <v>0</v>
      </c>
      <c r="Q26" s="49">
        <f>K26*H25</f>
        <v>0</v>
      </c>
      <c r="R26" s="49">
        <f>K26*I25</f>
        <v>0</v>
      </c>
      <c r="S26" s="49">
        <f>K26*J25</f>
        <v>0</v>
      </c>
    </row>
    <row r="27" spans="1:19" x14ac:dyDescent="0.2">
      <c r="A27" s="322">
        <f>D27/2</f>
        <v>0</v>
      </c>
      <c r="B27" s="44" t="s">
        <v>40</v>
      </c>
      <c r="C27" s="45">
        <f>SUM(E27:J27)</f>
        <v>0</v>
      </c>
      <c r="D27" s="131"/>
      <c r="E27" s="177"/>
      <c r="F27" s="177"/>
      <c r="G27" s="177"/>
      <c r="H27" s="177"/>
      <c r="I27" s="177"/>
      <c r="J27" s="177"/>
      <c r="K27" s="46"/>
      <c r="L27" s="61"/>
      <c r="M27" s="48">
        <f t="shared" si="1"/>
        <v>0</v>
      </c>
      <c r="N27" s="49">
        <f>D27*E27</f>
        <v>0</v>
      </c>
      <c r="O27" s="49">
        <f>D27*F27</f>
        <v>0</v>
      </c>
      <c r="P27" s="49">
        <f>D27*G27</f>
        <v>0</v>
      </c>
      <c r="Q27" s="49">
        <f>D27*H27</f>
        <v>0</v>
      </c>
      <c r="R27" s="49">
        <f>D27*I27</f>
        <v>0</v>
      </c>
      <c r="S27" s="49">
        <f>D27*J27</f>
        <v>0</v>
      </c>
    </row>
    <row r="28" spans="1:19" x14ac:dyDescent="0.2">
      <c r="A28" s="154"/>
      <c r="B28" s="20" t="s">
        <v>4</v>
      </c>
      <c r="C28" s="279"/>
      <c r="D28" s="52"/>
      <c r="E28" s="178"/>
      <c r="F28" s="178"/>
      <c r="G28" s="178"/>
      <c r="H28" s="178"/>
      <c r="I28" s="178"/>
      <c r="J28" s="178"/>
      <c r="K28" s="54">
        <f>IF(C28="",(D27*$D$11),(D27*C28))</f>
        <v>0</v>
      </c>
      <c r="L28" s="61"/>
      <c r="M28" s="48">
        <f t="shared" si="1"/>
        <v>0</v>
      </c>
      <c r="N28" s="49">
        <f>K28*E27</f>
        <v>0</v>
      </c>
      <c r="O28" s="49">
        <f>K28*F27</f>
        <v>0</v>
      </c>
      <c r="P28" s="49">
        <f>K28*G27</f>
        <v>0</v>
      </c>
      <c r="Q28" s="49">
        <f>K28*H27</f>
        <v>0</v>
      </c>
      <c r="R28" s="49">
        <f>K28*I27</f>
        <v>0</v>
      </c>
      <c r="S28" s="49">
        <f>K28*J27</f>
        <v>0</v>
      </c>
    </row>
    <row r="29" spans="1:19" x14ac:dyDescent="0.2">
      <c r="A29" s="322">
        <f>D29/2</f>
        <v>0</v>
      </c>
      <c r="B29" s="44" t="s">
        <v>42</v>
      </c>
      <c r="C29" s="45">
        <f>SUM(E29:J29)</f>
        <v>0</v>
      </c>
      <c r="D29" s="131"/>
      <c r="E29" s="177"/>
      <c r="F29" s="177"/>
      <c r="G29" s="177"/>
      <c r="H29" s="177"/>
      <c r="I29" s="177"/>
      <c r="J29" s="177"/>
      <c r="K29" s="46"/>
      <c r="L29" s="61"/>
      <c r="M29" s="48">
        <f t="shared" si="1"/>
        <v>0</v>
      </c>
      <c r="N29" s="49">
        <f>D29*E29</f>
        <v>0</v>
      </c>
      <c r="O29" s="49">
        <f>D29*F29</f>
        <v>0</v>
      </c>
      <c r="P29" s="49">
        <f>D29*G29</f>
        <v>0</v>
      </c>
      <c r="Q29" s="49">
        <f>D29*H29</f>
        <v>0</v>
      </c>
      <c r="R29" s="49">
        <f>D29*I29</f>
        <v>0</v>
      </c>
      <c r="S29" s="49">
        <f>D29*J29</f>
        <v>0</v>
      </c>
    </row>
    <row r="30" spans="1:19" x14ac:dyDescent="0.2">
      <c r="A30" s="154"/>
      <c r="B30" s="20" t="s">
        <v>4</v>
      </c>
      <c r="C30" s="279"/>
      <c r="D30" s="52"/>
      <c r="E30" s="178"/>
      <c r="F30" s="178"/>
      <c r="G30" s="178"/>
      <c r="H30" s="178"/>
      <c r="I30" s="178"/>
      <c r="J30" s="178"/>
      <c r="K30" s="54">
        <f>IF(C30="",(D29*$D$11),(D29*C30))</f>
        <v>0</v>
      </c>
      <c r="L30" s="61"/>
      <c r="M30" s="48">
        <f t="shared" si="1"/>
        <v>0</v>
      </c>
      <c r="N30" s="49">
        <f>K30*E29</f>
        <v>0</v>
      </c>
      <c r="O30" s="49">
        <f>K30*F29</f>
        <v>0</v>
      </c>
      <c r="P30" s="49">
        <f>K30*G29</f>
        <v>0</v>
      </c>
      <c r="Q30" s="49">
        <f>K30*H29</f>
        <v>0</v>
      </c>
      <c r="R30" s="49">
        <f>K30*I29</f>
        <v>0</v>
      </c>
      <c r="S30" s="49">
        <f>K30*J29</f>
        <v>0</v>
      </c>
    </row>
    <row r="31" spans="1:19" x14ac:dyDescent="0.2">
      <c r="A31" s="322">
        <f>D31/2</f>
        <v>0</v>
      </c>
      <c r="B31" s="44" t="s">
        <v>41</v>
      </c>
      <c r="C31" s="45">
        <f>SUM(E31:J31)</f>
        <v>0</v>
      </c>
      <c r="D31" s="131"/>
      <c r="E31" s="177"/>
      <c r="F31" s="177"/>
      <c r="G31" s="177"/>
      <c r="H31" s="177"/>
      <c r="I31" s="177"/>
      <c r="J31" s="177"/>
      <c r="K31" s="46"/>
      <c r="L31" s="61"/>
      <c r="M31" s="48">
        <f t="shared" si="1"/>
        <v>0</v>
      </c>
      <c r="N31" s="49">
        <f>D31*E31</f>
        <v>0</v>
      </c>
      <c r="O31" s="49">
        <f>D31*F31</f>
        <v>0</v>
      </c>
      <c r="P31" s="49">
        <f>D31*G31</f>
        <v>0</v>
      </c>
      <c r="Q31" s="49">
        <f>D31*H31</f>
        <v>0</v>
      </c>
      <c r="R31" s="49">
        <f>D31*I31</f>
        <v>0</v>
      </c>
      <c r="S31" s="49">
        <f>D31*J31</f>
        <v>0</v>
      </c>
    </row>
    <row r="32" spans="1:19" x14ac:dyDescent="0.2">
      <c r="A32" s="154"/>
      <c r="B32" s="20" t="s">
        <v>4</v>
      </c>
      <c r="C32" s="279"/>
      <c r="D32" s="52"/>
      <c r="E32" s="178"/>
      <c r="F32" s="178"/>
      <c r="G32" s="178"/>
      <c r="H32" s="178"/>
      <c r="I32" s="178"/>
      <c r="J32" s="178"/>
      <c r="K32" s="54">
        <f>IF(C32="",(D31*$D$11),(D31*C32))</f>
        <v>0</v>
      </c>
      <c r="L32" s="61"/>
      <c r="M32" s="48">
        <f t="shared" si="1"/>
        <v>0</v>
      </c>
      <c r="N32" s="49">
        <f>K32*E31</f>
        <v>0</v>
      </c>
      <c r="O32" s="49">
        <f>K32*F31</f>
        <v>0</v>
      </c>
      <c r="P32" s="49">
        <f>K32*G31</f>
        <v>0</v>
      </c>
      <c r="Q32" s="49">
        <f>K32*H31</f>
        <v>0</v>
      </c>
      <c r="R32" s="49">
        <f>K32*I31</f>
        <v>0</v>
      </c>
      <c r="S32" s="49">
        <f>K32*J31</f>
        <v>0</v>
      </c>
    </row>
    <row r="33" spans="1:19" x14ac:dyDescent="0.2">
      <c r="A33" s="322">
        <f>D33/2</f>
        <v>0</v>
      </c>
      <c r="B33" s="44" t="s">
        <v>48</v>
      </c>
      <c r="C33" s="45">
        <f>SUM(E33:J33)</f>
        <v>0</v>
      </c>
      <c r="D33" s="131"/>
      <c r="E33" s="177"/>
      <c r="F33" s="177"/>
      <c r="G33" s="177"/>
      <c r="H33" s="177"/>
      <c r="I33" s="177"/>
      <c r="J33" s="177"/>
      <c r="K33" s="46"/>
      <c r="L33" s="61"/>
      <c r="M33" s="48">
        <f t="shared" si="1"/>
        <v>0</v>
      </c>
      <c r="N33" s="49">
        <f>D33*E33</f>
        <v>0</v>
      </c>
      <c r="O33" s="49">
        <f>D33*F33</f>
        <v>0</v>
      </c>
      <c r="P33" s="49">
        <f>D33*G33</f>
        <v>0</v>
      </c>
      <c r="Q33" s="49">
        <f>D33*H33</f>
        <v>0</v>
      </c>
      <c r="R33" s="49">
        <f>D33*I33</f>
        <v>0</v>
      </c>
      <c r="S33" s="49">
        <f>D33*J33</f>
        <v>0</v>
      </c>
    </row>
    <row r="34" spans="1:19" x14ac:dyDescent="0.2">
      <c r="A34" s="154"/>
      <c r="B34" s="20" t="s">
        <v>4</v>
      </c>
      <c r="C34" s="279"/>
      <c r="D34" s="52"/>
      <c r="E34" s="178"/>
      <c r="F34" s="178"/>
      <c r="G34" s="178"/>
      <c r="H34" s="178"/>
      <c r="I34" s="178"/>
      <c r="J34" s="178"/>
      <c r="K34" s="54">
        <f>IF(C34="",(D33*$D$11),(D33*C34))</f>
        <v>0</v>
      </c>
      <c r="L34" s="61"/>
      <c r="M34" s="48">
        <f t="shared" si="1"/>
        <v>0</v>
      </c>
      <c r="N34" s="49">
        <f>K34*E33</f>
        <v>0</v>
      </c>
      <c r="O34" s="49">
        <f>K34*F33</f>
        <v>0</v>
      </c>
      <c r="P34" s="49">
        <f>K34*G33</f>
        <v>0</v>
      </c>
      <c r="Q34" s="49">
        <f>K34*H33</f>
        <v>0</v>
      </c>
      <c r="R34" s="49">
        <f>K34*I33</f>
        <v>0</v>
      </c>
      <c r="S34" s="49">
        <f>K34*J33</f>
        <v>0</v>
      </c>
    </row>
    <row r="35" spans="1:19" x14ac:dyDescent="0.2">
      <c r="A35" s="322">
        <f>D35/2</f>
        <v>0</v>
      </c>
      <c r="B35" s="44" t="s">
        <v>35</v>
      </c>
      <c r="C35" s="45">
        <f>SUM(E35:J35)</f>
        <v>0</v>
      </c>
      <c r="D35" s="131"/>
      <c r="E35" s="177"/>
      <c r="F35" s="177"/>
      <c r="G35" s="177"/>
      <c r="H35" s="177"/>
      <c r="I35" s="177"/>
      <c r="J35" s="177"/>
      <c r="K35" s="46"/>
      <c r="L35" s="61"/>
      <c r="M35" s="48">
        <f t="shared" si="1"/>
        <v>0</v>
      </c>
      <c r="N35" s="49">
        <f>D35*E35</f>
        <v>0</v>
      </c>
      <c r="O35" s="49">
        <f>D35*F35</f>
        <v>0</v>
      </c>
      <c r="P35" s="49">
        <f>D35*G35</f>
        <v>0</v>
      </c>
      <c r="Q35" s="49">
        <f>D35*H35</f>
        <v>0</v>
      </c>
      <c r="R35" s="49">
        <f>D35*I35</f>
        <v>0</v>
      </c>
      <c r="S35" s="49">
        <f>D35*J35</f>
        <v>0</v>
      </c>
    </row>
    <row r="36" spans="1:19" x14ac:dyDescent="0.2">
      <c r="A36" s="154"/>
      <c r="B36" s="20" t="s">
        <v>4</v>
      </c>
      <c r="C36" s="279"/>
      <c r="D36" s="52"/>
      <c r="E36" s="178"/>
      <c r="F36" s="178"/>
      <c r="G36" s="178"/>
      <c r="H36" s="178"/>
      <c r="I36" s="178"/>
      <c r="J36" s="178"/>
      <c r="K36" s="54">
        <f>IF(C36="",(D35*$D$11),(D35*C36))</f>
        <v>0</v>
      </c>
      <c r="L36" s="61"/>
      <c r="M36" s="48">
        <f t="shared" si="1"/>
        <v>0</v>
      </c>
      <c r="N36" s="49">
        <f>K36*E35</f>
        <v>0</v>
      </c>
      <c r="O36" s="49">
        <f>K36*F35</f>
        <v>0</v>
      </c>
      <c r="P36" s="49">
        <f>K36*G35</f>
        <v>0</v>
      </c>
      <c r="Q36" s="49">
        <f>K36*H35</f>
        <v>0</v>
      </c>
      <c r="R36" s="49">
        <f>K36*I35</f>
        <v>0</v>
      </c>
      <c r="S36" s="49">
        <f>K36*J35</f>
        <v>0</v>
      </c>
    </row>
    <row r="37" spans="1:19" x14ac:dyDescent="0.2">
      <c r="A37" s="322">
        <f>D37/2</f>
        <v>0</v>
      </c>
      <c r="B37" s="44" t="s">
        <v>36</v>
      </c>
      <c r="C37" s="45">
        <f>SUM(E37:J37)</f>
        <v>0</v>
      </c>
      <c r="D37" s="131"/>
      <c r="E37" s="177"/>
      <c r="F37" s="177"/>
      <c r="G37" s="177"/>
      <c r="H37" s="177"/>
      <c r="I37" s="177"/>
      <c r="J37" s="177"/>
      <c r="K37" s="46"/>
      <c r="L37" s="61"/>
      <c r="M37" s="48">
        <f t="shared" si="1"/>
        <v>0</v>
      </c>
      <c r="N37" s="49">
        <f>D37*E37</f>
        <v>0</v>
      </c>
      <c r="O37" s="49">
        <f>D37*F37</f>
        <v>0</v>
      </c>
      <c r="P37" s="49">
        <f>D37*G37</f>
        <v>0</v>
      </c>
      <c r="Q37" s="49">
        <f>D37*H37</f>
        <v>0</v>
      </c>
      <c r="R37" s="49">
        <f>D37*I37</f>
        <v>0</v>
      </c>
      <c r="S37" s="49">
        <f>D37*J37</f>
        <v>0</v>
      </c>
    </row>
    <row r="38" spans="1:19" x14ac:dyDescent="0.2">
      <c r="A38" s="154"/>
      <c r="B38" s="50" t="s">
        <v>4</v>
      </c>
      <c r="C38" s="279"/>
      <c r="D38" s="52"/>
      <c r="E38" s="178"/>
      <c r="F38" s="178"/>
      <c r="G38" s="178"/>
      <c r="H38" s="178"/>
      <c r="I38" s="178"/>
      <c r="J38" s="178"/>
      <c r="K38" s="54">
        <f>IF(C38="",(D37*$D$11),(D37*C38))</f>
        <v>0</v>
      </c>
      <c r="L38" s="61"/>
      <c r="M38" s="48">
        <f t="shared" si="1"/>
        <v>0</v>
      </c>
      <c r="N38" s="49">
        <f>K38*E37</f>
        <v>0</v>
      </c>
      <c r="O38" s="49">
        <f>K38*F37</f>
        <v>0</v>
      </c>
      <c r="P38" s="49">
        <f>K38*G37</f>
        <v>0</v>
      </c>
      <c r="Q38" s="49">
        <f>K38*H37</f>
        <v>0</v>
      </c>
      <c r="R38" s="49">
        <f>K38*I37</f>
        <v>0</v>
      </c>
      <c r="S38" s="49">
        <f>K38*J37</f>
        <v>0</v>
      </c>
    </row>
    <row r="39" spans="1:19" x14ac:dyDescent="0.2">
      <c r="A39" s="322">
        <f>D39/2</f>
        <v>0</v>
      </c>
      <c r="B39" s="44" t="s">
        <v>37</v>
      </c>
      <c r="C39" s="45">
        <f>SUM(E39:J39)</f>
        <v>0</v>
      </c>
      <c r="D39" s="131"/>
      <c r="E39" s="177"/>
      <c r="F39" s="177"/>
      <c r="G39" s="177"/>
      <c r="H39" s="177"/>
      <c r="I39" s="177"/>
      <c r="J39" s="177"/>
      <c r="K39" s="46"/>
      <c r="L39" s="61"/>
      <c r="M39" s="48">
        <f t="shared" si="1"/>
        <v>0</v>
      </c>
      <c r="N39" s="49">
        <f>D39*E39</f>
        <v>0</v>
      </c>
      <c r="O39" s="49">
        <f>D39*F39</f>
        <v>0</v>
      </c>
      <c r="P39" s="49">
        <f>D39*G39</f>
        <v>0</v>
      </c>
      <c r="Q39" s="49">
        <f>D39*H39</f>
        <v>0</v>
      </c>
      <c r="R39" s="49">
        <f>D39*I39</f>
        <v>0</v>
      </c>
      <c r="S39" s="49">
        <f>D39*J39</f>
        <v>0</v>
      </c>
    </row>
    <row r="40" spans="1:19" x14ac:dyDescent="0.2">
      <c r="A40" s="154"/>
      <c r="B40" s="50" t="s">
        <v>4</v>
      </c>
      <c r="C40" s="279"/>
      <c r="D40" s="52"/>
      <c r="E40" s="178"/>
      <c r="F40" s="178"/>
      <c r="G40" s="178"/>
      <c r="H40" s="178"/>
      <c r="I40" s="178"/>
      <c r="J40" s="178"/>
      <c r="K40" s="54">
        <f>IF(C40="",(D39*$D$11),(D39*C40))</f>
        <v>0</v>
      </c>
      <c r="L40" s="61"/>
      <c r="M40" s="48">
        <f t="shared" si="1"/>
        <v>0</v>
      </c>
      <c r="N40" s="49">
        <f>K40*E39</f>
        <v>0</v>
      </c>
      <c r="O40" s="49">
        <f>K40*F39</f>
        <v>0</v>
      </c>
      <c r="P40" s="49">
        <f>K40*G39</f>
        <v>0</v>
      </c>
      <c r="Q40" s="49">
        <f>K40*H39</f>
        <v>0</v>
      </c>
      <c r="R40" s="49">
        <f>K40*I39</f>
        <v>0</v>
      </c>
      <c r="S40" s="49">
        <f>K40*J39</f>
        <v>0</v>
      </c>
    </row>
    <row r="41" spans="1:19" x14ac:dyDescent="0.2">
      <c r="A41" s="322">
        <f>D41/2</f>
        <v>0</v>
      </c>
      <c r="B41" s="44" t="s">
        <v>38</v>
      </c>
      <c r="C41" s="45">
        <f>SUM(E41:J41)</f>
        <v>0</v>
      </c>
      <c r="D41" s="131"/>
      <c r="E41" s="177"/>
      <c r="F41" s="177"/>
      <c r="G41" s="177"/>
      <c r="H41" s="177"/>
      <c r="I41" s="177"/>
      <c r="J41" s="177"/>
      <c r="K41" s="46"/>
      <c r="L41" s="61"/>
      <c r="M41" s="48">
        <f t="shared" si="1"/>
        <v>0</v>
      </c>
      <c r="N41" s="49">
        <f>D41*E41</f>
        <v>0</v>
      </c>
      <c r="O41" s="49">
        <f>D41*F41</f>
        <v>0</v>
      </c>
      <c r="P41" s="49">
        <f>D41*G41</f>
        <v>0</v>
      </c>
      <c r="Q41" s="49">
        <f>D41*H41</f>
        <v>0</v>
      </c>
      <c r="R41" s="49">
        <f>D41*I41</f>
        <v>0</v>
      </c>
      <c r="S41" s="49">
        <f>D41*J41</f>
        <v>0</v>
      </c>
    </row>
    <row r="42" spans="1:19" x14ac:dyDescent="0.2">
      <c r="A42" s="154"/>
      <c r="B42" s="50" t="s">
        <v>4</v>
      </c>
      <c r="C42" s="279"/>
      <c r="D42" s="52"/>
      <c r="E42" s="178"/>
      <c r="F42" s="178"/>
      <c r="G42" s="178"/>
      <c r="H42" s="178"/>
      <c r="I42" s="178"/>
      <c r="J42" s="178"/>
      <c r="K42" s="54">
        <f>IF(C42="",(D41*$D$11),(D41*C42))</f>
        <v>0</v>
      </c>
      <c r="L42" s="61"/>
      <c r="M42" s="48">
        <f t="shared" si="1"/>
        <v>0</v>
      </c>
      <c r="N42" s="49">
        <f>K42*E41</f>
        <v>0</v>
      </c>
      <c r="O42" s="49">
        <f>K42*F41</f>
        <v>0</v>
      </c>
      <c r="P42" s="49">
        <f>K42*G41</f>
        <v>0</v>
      </c>
      <c r="Q42" s="49">
        <f>K42*H41</f>
        <v>0</v>
      </c>
      <c r="R42" s="49">
        <f>K42*I41</f>
        <v>0</v>
      </c>
      <c r="S42" s="49">
        <f>K42*J41</f>
        <v>0</v>
      </c>
    </row>
    <row r="43" spans="1:19" x14ac:dyDescent="0.2">
      <c r="A43" s="322">
        <f>D43/2</f>
        <v>0</v>
      </c>
      <c r="B43" s="44" t="s">
        <v>118</v>
      </c>
      <c r="C43" s="45">
        <f>SUM(E43:J43)</f>
        <v>0</v>
      </c>
      <c r="D43" s="131"/>
      <c r="E43" s="177"/>
      <c r="F43" s="177"/>
      <c r="G43" s="177"/>
      <c r="H43" s="177"/>
      <c r="I43" s="177"/>
      <c r="J43" s="177"/>
      <c r="K43" s="46"/>
      <c r="L43" s="61"/>
      <c r="M43" s="48">
        <f t="shared" si="1"/>
        <v>0</v>
      </c>
      <c r="N43" s="49">
        <f>D43*E43</f>
        <v>0</v>
      </c>
      <c r="O43" s="49">
        <f>D43*F43</f>
        <v>0</v>
      </c>
      <c r="P43" s="49">
        <f>D43*G43</f>
        <v>0</v>
      </c>
      <c r="Q43" s="49">
        <f>D43*H43</f>
        <v>0</v>
      </c>
      <c r="R43" s="49">
        <f>D43*I43</f>
        <v>0</v>
      </c>
      <c r="S43" s="49">
        <f>D43*J43</f>
        <v>0</v>
      </c>
    </row>
    <row r="44" spans="1:19" x14ac:dyDescent="0.2">
      <c r="A44" s="323"/>
      <c r="B44" s="20" t="s">
        <v>4</v>
      </c>
      <c r="C44" s="279"/>
      <c r="D44" s="52"/>
      <c r="E44" s="178"/>
      <c r="F44" s="178"/>
      <c r="G44" s="178"/>
      <c r="H44" s="178"/>
      <c r="I44" s="178"/>
      <c r="J44" s="178"/>
      <c r="K44" s="54">
        <f>IF(C44="",(D43*$D$11),(D43*C44))</f>
        <v>0</v>
      </c>
      <c r="L44" s="61"/>
      <c r="M44" s="48">
        <f t="shared" si="1"/>
        <v>0</v>
      </c>
      <c r="N44" s="49">
        <f>K44*E43</f>
        <v>0</v>
      </c>
      <c r="O44" s="49">
        <f>K44*F43</f>
        <v>0</v>
      </c>
      <c r="P44" s="49">
        <f>K44*G43</f>
        <v>0</v>
      </c>
      <c r="Q44" s="49">
        <f>K44*H43</f>
        <v>0</v>
      </c>
      <c r="R44" s="49">
        <f>K44*I43</f>
        <v>0</v>
      </c>
      <c r="S44" s="49">
        <f>K44*J43</f>
        <v>0</v>
      </c>
    </row>
    <row r="45" spans="1:19" x14ac:dyDescent="0.2">
      <c r="A45" s="322">
        <f>D45/2</f>
        <v>0</v>
      </c>
      <c r="B45" s="44" t="s">
        <v>17</v>
      </c>
      <c r="C45" s="45">
        <f>SUM(E45:J45)</f>
        <v>0</v>
      </c>
      <c r="D45" s="131"/>
      <c r="E45" s="177"/>
      <c r="F45" s="177"/>
      <c r="G45" s="177"/>
      <c r="H45" s="177"/>
      <c r="I45" s="177"/>
      <c r="J45" s="177"/>
      <c r="K45" s="46"/>
      <c r="L45" s="61"/>
      <c r="M45" s="48">
        <f t="shared" si="1"/>
        <v>0</v>
      </c>
      <c r="N45" s="49">
        <f>D45*E45</f>
        <v>0</v>
      </c>
      <c r="O45" s="49">
        <f>D45*F45</f>
        <v>0</v>
      </c>
      <c r="P45" s="49">
        <f>D45*G45</f>
        <v>0</v>
      </c>
      <c r="Q45" s="49">
        <f>D45*H45</f>
        <v>0</v>
      </c>
      <c r="R45" s="49">
        <f>D45*I45</f>
        <v>0</v>
      </c>
      <c r="S45" s="49">
        <f>D45*J45</f>
        <v>0</v>
      </c>
    </row>
    <row r="46" spans="1:19" x14ac:dyDescent="0.2">
      <c r="A46" s="323"/>
      <c r="B46" s="20" t="s">
        <v>4</v>
      </c>
      <c r="C46" s="279"/>
      <c r="D46" s="52"/>
      <c r="E46" s="179"/>
      <c r="F46" s="179"/>
      <c r="G46" s="179"/>
      <c r="H46" s="179"/>
      <c r="I46" s="179"/>
      <c r="J46" s="179"/>
      <c r="K46" s="54">
        <f>IF(C46="",(D45*$D$11),(D45*C46))</f>
        <v>0</v>
      </c>
      <c r="L46" s="61"/>
      <c r="M46" s="48">
        <f t="shared" si="1"/>
        <v>0</v>
      </c>
      <c r="N46" s="49">
        <f>K46*E45</f>
        <v>0</v>
      </c>
      <c r="O46" s="49">
        <f>K46*F45</f>
        <v>0</v>
      </c>
      <c r="P46" s="49">
        <f>K46*G45</f>
        <v>0</v>
      </c>
      <c r="Q46" s="49">
        <f>K46*H45</f>
        <v>0</v>
      </c>
      <c r="R46" s="49">
        <f>K46*I45</f>
        <v>0</v>
      </c>
      <c r="S46" s="49">
        <f>K46*J45</f>
        <v>0</v>
      </c>
    </row>
    <row r="47" spans="1:19" x14ac:dyDescent="0.2">
      <c r="A47" s="322">
        <f>D47/2</f>
        <v>0</v>
      </c>
      <c r="B47" s="44" t="s">
        <v>18</v>
      </c>
      <c r="C47" s="45">
        <f>SUM(E47:J47)</f>
        <v>0</v>
      </c>
      <c r="D47" s="131"/>
      <c r="E47" s="177"/>
      <c r="F47" s="177"/>
      <c r="G47" s="177"/>
      <c r="H47" s="177"/>
      <c r="I47" s="177"/>
      <c r="J47" s="177"/>
      <c r="K47" s="46"/>
      <c r="L47" s="61"/>
      <c r="M47" s="48">
        <f t="shared" si="1"/>
        <v>0</v>
      </c>
      <c r="N47" s="49">
        <f>D47*E47</f>
        <v>0</v>
      </c>
      <c r="O47" s="49">
        <f>D47*F47</f>
        <v>0</v>
      </c>
      <c r="P47" s="49">
        <f>D47*G47</f>
        <v>0</v>
      </c>
      <c r="Q47" s="49">
        <f>D47*H47</f>
        <v>0</v>
      </c>
      <c r="R47" s="49">
        <f>D47*I47</f>
        <v>0</v>
      </c>
      <c r="S47" s="49">
        <f>D47*J47</f>
        <v>0</v>
      </c>
    </row>
    <row r="48" spans="1:19" x14ac:dyDescent="0.2">
      <c r="A48" s="323"/>
      <c r="B48" s="20" t="s">
        <v>4</v>
      </c>
      <c r="C48" s="279"/>
      <c r="D48" s="52"/>
      <c r="E48" s="178"/>
      <c r="F48" s="178"/>
      <c r="G48" s="178"/>
      <c r="H48" s="178"/>
      <c r="I48" s="178"/>
      <c r="J48" s="178"/>
      <c r="K48" s="54">
        <f>IF(C48="",(D47*$D$11),(D47*C48))</f>
        <v>0</v>
      </c>
      <c r="L48" s="61"/>
      <c r="M48" s="48">
        <f t="shared" si="1"/>
        <v>0</v>
      </c>
      <c r="N48" s="49">
        <f>K48*E47</f>
        <v>0</v>
      </c>
      <c r="O48" s="49">
        <f>K48*F47</f>
        <v>0</v>
      </c>
      <c r="P48" s="49">
        <f>K48*G47</f>
        <v>0</v>
      </c>
      <c r="Q48" s="49">
        <f>K48*H47</f>
        <v>0</v>
      </c>
      <c r="R48" s="49">
        <f>K48*I47</f>
        <v>0</v>
      </c>
      <c r="S48" s="49">
        <f>K48*J47</f>
        <v>0</v>
      </c>
    </row>
    <row r="49" spans="1:19" x14ac:dyDescent="0.2">
      <c r="A49" s="322">
        <f>D49/2</f>
        <v>0</v>
      </c>
      <c r="B49" s="44" t="s">
        <v>19</v>
      </c>
      <c r="C49" s="45">
        <f>SUM(E49:J49)</f>
        <v>0</v>
      </c>
      <c r="D49" s="131"/>
      <c r="E49" s="177"/>
      <c r="F49" s="177"/>
      <c r="G49" s="177"/>
      <c r="H49" s="177"/>
      <c r="I49" s="177"/>
      <c r="J49" s="177"/>
      <c r="K49" s="46"/>
      <c r="L49" s="61"/>
      <c r="M49" s="48">
        <f t="shared" si="1"/>
        <v>0</v>
      </c>
      <c r="N49" s="49">
        <f>D49*E49</f>
        <v>0</v>
      </c>
      <c r="O49" s="49">
        <f>D49*F49</f>
        <v>0</v>
      </c>
      <c r="P49" s="49">
        <f>D49*G49</f>
        <v>0</v>
      </c>
      <c r="Q49" s="49">
        <f>D49*H49</f>
        <v>0</v>
      </c>
      <c r="R49" s="49">
        <f>D49*I49</f>
        <v>0</v>
      </c>
      <c r="S49" s="49">
        <f>D49*J49</f>
        <v>0</v>
      </c>
    </row>
    <row r="50" spans="1:19" x14ac:dyDescent="0.2">
      <c r="A50" s="323"/>
      <c r="B50" s="20" t="s">
        <v>4</v>
      </c>
      <c r="C50" s="279"/>
      <c r="D50" s="52"/>
      <c r="E50" s="178"/>
      <c r="F50" s="178"/>
      <c r="G50" s="178"/>
      <c r="H50" s="178"/>
      <c r="I50" s="178"/>
      <c r="J50" s="178"/>
      <c r="K50" s="54">
        <f>IF(C50="",(D49*$D$11),(D49*C50))</f>
        <v>0</v>
      </c>
      <c r="L50" s="61"/>
      <c r="M50" s="48">
        <f t="shared" si="1"/>
        <v>0</v>
      </c>
      <c r="N50" s="49">
        <f>K50*E49</f>
        <v>0</v>
      </c>
      <c r="O50" s="49">
        <f>K50*F49</f>
        <v>0</v>
      </c>
      <c r="P50" s="49">
        <f>K50*G49</f>
        <v>0</v>
      </c>
      <c r="Q50" s="49">
        <f>K50*H49</f>
        <v>0</v>
      </c>
      <c r="R50" s="49">
        <f>K50*I49</f>
        <v>0</v>
      </c>
      <c r="S50" s="49">
        <f>K50*J49</f>
        <v>0</v>
      </c>
    </row>
    <row r="51" spans="1:19" x14ac:dyDescent="0.2">
      <c r="A51" s="322">
        <f>D51/2</f>
        <v>0</v>
      </c>
      <c r="B51" s="44" t="s">
        <v>20</v>
      </c>
      <c r="C51" s="45">
        <f>SUM(E51:J51)</f>
        <v>0</v>
      </c>
      <c r="D51" s="131"/>
      <c r="E51" s="177"/>
      <c r="F51" s="177"/>
      <c r="G51" s="177"/>
      <c r="H51" s="177"/>
      <c r="I51" s="177"/>
      <c r="J51" s="177"/>
      <c r="K51" s="46"/>
      <c r="L51" s="61"/>
      <c r="M51" s="48">
        <f t="shared" si="1"/>
        <v>0</v>
      </c>
      <c r="N51" s="49">
        <f>D51*E51</f>
        <v>0</v>
      </c>
      <c r="O51" s="49">
        <f>D51*F51</f>
        <v>0</v>
      </c>
      <c r="P51" s="49">
        <f>D51*G51</f>
        <v>0</v>
      </c>
      <c r="Q51" s="49">
        <f>D51*H51</f>
        <v>0</v>
      </c>
      <c r="R51" s="49">
        <f>D51*I51</f>
        <v>0</v>
      </c>
      <c r="S51" s="49">
        <f>D51*J51</f>
        <v>0</v>
      </c>
    </row>
    <row r="52" spans="1:19" x14ac:dyDescent="0.2">
      <c r="A52" s="323"/>
      <c r="B52" s="20" t="s">
        <v>4</v>
      </c>
      <c r="C52" s="279"/>
      <c r="D52" s="52"/>
      <c r="E52" s="178"/>
      <c r="F52" s="178"/>
      <c r="G52" s="178"/>
      <c r="H52" s="178"/>
      <c r="I52" s="178"/>
      <c r="J52" s="178"/>
      <c r="K52" s="54">
        <f>IF(C52="",(D51*$D$11),(D51*C52))</f>
        <v>0</v>
      </c>
      <c r="L52" s="61"/>
      <c r="M52" s="48">
        <f t="shared" si="1"/>
        <v>0</v>
      </c>
      <c r="N52" s="49">
        <f>K52*E51</f>
        <v>0</v>
      </c>
      <c r="O52" s="49">
        <f>K52*F51</f>
        <v>0</v>
      </c>
      <c r="P52" s="49">
        <f>K52*G51</f>
        <v>0</v>
      </c>
      <c r="Q52" s="49">
        <f>K52*H51</f>
        <v>0</v>
      </c>
      <c r="R52" s="49">
        <f>K52*I51</f>
        <v>0</v>
      </c>
      <c r="S52" s="49">
        <f>K52*J51</f>
        <v>0</v>
      </c>
    </row>
    <row r="53" spans="1:19" x14ac:dyDescent="0.2">
      <c r="A53" s="322">
        <f>D53/2</f>
        <v>0</v>
      </c>
      <c r="B53" s="44" t="s">
        <v>21</v>
      </c>
      <c r="C53" s="45">
        <f>SUM(E53:J53)</f>
        <v>0</v>
      </c>
      <c r="D53" s="131"/>
      <c r="E53" s="177"/>
      <c r="F53" s="177"/>
      <c r="G53" s="177"/>
      <c r="H53" s="177"/>
      <c r="I53" s="177"/>
      <c r="J53" s="177"/>
      <c r="K53" s="46"/>
      <c r="L53" s="61"/>
      <c r="M53" s="48">
        <f t="shared" si="1"/>
        <v>0</v>
      </c>
      <c r="N53" s="49">
        <f>D53*E53</f>
        <v>0</v>
      </c>
      <c r="O53" s="49">
        <f>D53*F53</f>
        <v>0</v>
      </c>
      <c r="P53" s="49">
        <f>D53*G53</f>
        <v>0</v>
      </c>
      <c r="Q53" s="49">
        <f>D53*H53</f>
        <v>0</v>
      </c>
      <c r="R53" s="49">
        <f>D53*I53</f>
        <v>0</v>
      </c>
      <c r="S53" s="49">
        <f>D53*J53</f>
        <v>0</v>
      </c>
    </row>
    <row r="54" spans="1:19" x14ac:dyDescent="0.2">
      <c r="A54" s="323"/>
      <c r="B54" s="20" t="s">
        <v>4</v>
      </c>
      <c r="C54" s="279"/>
      <c r="D54" s="52"/>
      <c r="E54" s="178"/>
      <c r="F54" s="178"/>
      <c r="G54" s="178"/>
      <c r="H54" s="178"/>
      <c r="I54" s="178"/>
      <c r="J54" s="178"/>
      <c r="K54" s="54">
        <f>IF(C54="",(D53*$D$11),(D53*C54))</f>
        <v>0</v>
      </c>
      <c r="L54" s="61"/>
      <c r="M54" s="48">
        <f t="shared" si="1"/>
        <v>0</v>
      </c>
      <c r="N54" s="49">
        <f>K54*E53</f>
        <v>0</v>
      </c>
      <c r="O54" s="49">
        <f>K54*F53</f>
        <v>0</v>
      </c>
      <c r="P54" s="49">
        <f>K54*G53</f>
        <v>0</v>
      </c>
      <c r="Q54" s="49">
        <f>K54*H53</f>
        <v>0</v>
      </c>
      <c r="R54" s="49">
        <f>K54*I53</f>
        <v>0</v>
      </c>
      <c r="S54" s="49">
        <f>K54*J53</f>
        <v>0</v>
      </c>
    </row>
    <row r="55" spans="1:19" x14ac:dyDescent="0.2">
      <c r="A55" s="322">
        <f>D55/2</f>
        <v>0</v>
      </c>
      <c r="B55" s="44" t="s">
        <v>22</v>
      </c>
      <c r="C55" s="45">
        <f>SUM(E55:J55)</f>
        <v>0</v>
      </c>
      <c r="D55" s="131"/>
      <c r="E55" s="177"/>
      <c r="F55" s="177"/>
      <c r="G55" s="177"/>
      <c r="H55" s="177"/>
      <c r="I55" s="177"/>
      <c r="J55" s="177"/>
      <c r="K55" s="177"/>
      <c r="L55" s="378"/>
      <c r="M55" s="48">
        <f t="shared" si="1"/>
        <v>0</v>
      </c>
      <c r="N55" s="49">
        <f>D55*E55</f>
        <v>0</v>
      </c>
      <c r="O55" s="49">
        <f>D55*F55</f>
        <v>0</v>
      </c>
      <c r="P55" s="49">
        <f>D55*G55</f>
        <v>0</v>
      </c>
      <c r="Q55" s="49">
        <f>D55*H55</f>
        <v>0</v>
      </c>
      <c r="R55" s="49">
        <f>D55*I55</f>
        <v>0</v>
      </c>
      <c r="S55" s="49">
        <f>D55*J55</f>
        <v>0</v>
      </c>
    </row>
    <row r="56" spans="1:19" x14ac:dyDescent="0.2">
      <c r="A56" s="323"/>
      <c r="B56" s="20" t="s">
        <v>4</v>
      </c>
      <c r="C56" s="279"/>
      <c r="D56" s="52"/>
      <c r="E56" s="179"/>
      <c r="F56" s="179"/>
      <c r="G56" s="179"/>
      <c r="H56" s="179"/>
      <c r="I56" s="179"/>
      <c r="J56" s="179"/>
      <c r="K56" s="54">
        <f>IF(C56="",(D55*$D$11),(D55*C56))</f>
        <v>0</v>
      </c>
      <c r="L56" s="61"/>
      <c r="M56" s="48">
        <f t="shared" si="1"/>
        <v>0</v>
      </c>
      <c r="N56" s="49">
        <f>K56*E55</f>
        <v>0</v>
      </c>
      <c r="O56" s="49">
        <f>K56*F55</f>
        <v>0</v>
      </c>
      <c r="P56" s="49">
        <f>K56*G55</f>
        <v>0</v>
      </c>
      <c r="Q56" s="49">
        <f>K56*H55</f>
        <v>0</v>
      </c>
      <c r="R56" s="49">
        <f>K56*I55</f>
        <v>0</v>
      </c>
      <c r="S56" s="49">
        <f>K56*J55</f>
        <v>0</v>
      </c>
    </row>
    <row r="57" spans="1:19" x14ac:dyDescent="0.2">
      <c r="A57" s="322">
        <f>D57/2</f>
        <v>0</v>
      </c>
      <c r="B57" s="44" t="s">
        <v>23</v>
      </c>
      <c r="C57" s="45">
        <f>SUM(E57:J57)</f>
        <v>0</v>
      </c>
      <c r="D57" s="131"/>
      <c r="E57" s="177"/>
      <c r="F57" s="177"/>
      <c r="G57" s="177"/>
      <c r="H57" s="177"/>
      <c r="I57" s="177"/>
      <c r="J57" s="177"/>
      <c r="K57" s="46"/>
      <c r="L57" s="61"/>
      <c r="M57" s="48">
        <f t="shared" si="1"/>
        <v>0</v>
      </c>
      <c r="N57" s="49">
        <f>D57*E57</f>
        <v>0</v>
      </c>
      <c r="O57" s="49">
        <f>D57*F57</f>
        <v>0</v>
      </c>
      <c r="P57" s="49">
        <f>D57*G57</f>
        <v>0</v>
      </c>
      <c r="Q57" s="49">
        <f>D57*H57</f>
        <v>0</v>
      </c>
      <c r="R57" s="49">
        <f>D57*I57</f>
        <v>0</v>
      </c>
      <c r="S57" s="49">
        <f>D57*J57</f>
        <v>0</v>
      </c>
    </row>
    <row r="58" spans="1:19" x14ac:dyDescent="0.2">
      <c r="A58" s="323"/>
      <c r="B58" s="20" t="s">
        <v>4</v>
      </c>
      <c r="C58" s="279"/>
      <c r="D58" s="52"/>
      <c r="E58" s="178"/>
      <c r="F58" s="178"/>
      <c r="G58" s="178"/>
      <c r="H58" s="178"/>
      <c r="I58" s="178"/>
      <c r="J58" s="178"/>
      <c r="K58" s="54">
        <f>IF(C58="",(D57*$D$11),(D57*C58))</f>
        <v>0</v>
      </c>
      <c r="L58" s="61"/>
      <c r="M58" s="48">
        <f t="shared" si="1"/>
        <v>0</v>
      </c>
      <c r="N58" s="49">
        <f>K58*E57</f>
        <v>0</v>
      </c>
      <c r="O58" s="49">
        <f>K58*F57</f>
        <v>0</v>
      </c>
      <c r="P58" s="49">
        <f>K58*G57</f>
        <v>0</v>
      </c>
      <c r="Q58" s="49">
        <f>K58*H57</f>
        <v>0</v>
      </c>
      <c r="R58" s="49">
        <f>K58*I57</f>
        <v>0</v>
      </c>
      <c r="S58" s="49">
        <f>K58*J57</f>
        <v>0</v>
      </c>
    </row>
    <row r="59" spans="1:19" x14ac:dyDescent="0.2">
      <c r="A59" s="322">
        <f>D59/2</f>
        <v>0</v>
      </c>
      <c r="B59" s="44" t="s">
        <v>24</v>
      </c>
      <c r="C59" s="45">
        <f>SUM(E59:J59)</f>
        <v>0</v>
      </c>
      <c r="D59" s="131"/>
      <c r="E59" s="177"/>
      <c r="F59" s="177"/>
      <c r="G59" s="177"/>
      <c r="H59" s="177"/>
      <c r="I59" s="177"/>
      <c r="J59" s="177"/>
      <c r="K59" s="46"/>
      <c r="L59" s="61"/>
      <c r="M59" s="48">
        <f t="shared" si="1"/>
        <v>0</v>
      </c>
      <c r="N59" s="49">
        <f>D59*E59</f>
        <v>0</v>
      </c>
      <c r="O59" s="49">
        <f>D59*F59</f>
        <v>0</v>
      </c>
      <c r="P59" s="49">
        <f>D59*G59</f>
        <v>0</v>
      </c>
      <c r="Q59" s="49">
        <f>D59*H59</f>
        <v>0</v>
      </c>
      <c r="R59" s="49">
        <f>D59*I59</f>
        <v>0</v>
      </c>
      <c r="S59" s="49">
        <f>D59*J59</f>
        <v>0</v>
      </c>
    </row>
    <row r="60" spans="1:19" x14ac:dyDescent="0.2">
      <c r="A60" s="323"/>
      <c r="B60" s="20" t="s">
        <v>4</v>
      </c>
      <c r="C60" s="279"/>
      <c r="D60" s="52"/>
      <c r="E60" s="178"/>
      <c r="F60" s="178"/>
      <c r="G60" s="178"/>
      <c r="H60" s="178"/>
      <c r="I60" s="178"/>
      <c r="J60" s="178"/>
      <c r="K60" s="54">
        <f>IF(C60="",(D59*$D$11),(D59*C60))</f>
        <v>0</v>
      </c>
      <c r="L60" s="61"/>
      <c r="M60" s="48">
        <f t="shared" si="1"/>
        <v>0</v>
      </c>
      <c r="N60" s="49">
        <f>K60*E59</f>
        <v>0</v>
      </c>
      <c r="O60" s="49">
        <f>K60*F59</f>
        <v>0</v>
      </c>
      <c r="P60" s="49">
        <f>K60*G59</f>
        <v>0</v>
      </c>
      <c r="Q60" s="49">
        <f>K60*H59</f>
        <v>0</v>
      </c>
      <c r="R60" s="49">
        <f>K60*I59</f>
        <v>0</v>
      </c>
      <c r="S60" s="49">
        <f>K60*J59</f>
        <v>0</v>
      </c>
    </row>
    <row r="61" spans="1:19" x14ac:dyDescent="0.2">
      <c r="A61" s="322">
        <f>D61/2</f>
        <v>0</v>
      </c>
      <c r="B61" s="44" t="s">
        <v>25</v>
      </c>
      <c r="C61" s="45">
        <f>SUM(E61:J61)</f>
        <v>0</v>
      </c>
      <c r="D61" s="131"/>
      <c r="E61" s="177"/>
      <c r="F61" s="177"/>
      <c r="G61" s="177"/>
      <c r="H61" s="177"/>
      <c r="I61" s="177"/>
      <c r="J61" s="177"/>
      <c r="K61" s="46"/>
      <c r="L61" s="61"/>
      <c r="M61" s="48">
        <f t="shared" si="1"/>
        <v>0</v>
      </c>
      <c r="N61" s="49">
        <f>D61*E61</f>
        <v>0</v>
      </c>
      <c r="O61" s="49">
        <f>D61*F61</f>
        <v>0</v>
      </c>
      <c r="P61" s="49">
        <f>D61*G61</f>
        <v>0</v>
      </c>
      <c r="Q61" s="49">
        <f>D61*H61</f>
        <v>0</v>
      </c>
      <c r="R61" s="49">
        <f>D61*I61</f>
        <v>0</v>
      </c>
      <c r="S61" s="49">
        <f>D61*J61</f>
        <v>0</v>
      </c>
    </row>
    <row r="62" spans="1:19" x14ac:dyDescent="0.2">
      <c r="A62" s="323"/>
      <c r="B62" s="20" t="s">
        <v>4</v>
      </c>
      <c r="C62" s="279"/>
      <c r="D62" s="52"/>
      <c r="E62" s="178"/>
      <c r="F62" s="178"/>
      <c r="G62" s="178"/>
      <c r="H62" s="178"/>
      <c r="I62" s="178"/>
      <c r="J62" s="178"/>
      <c r="K62" s="54">
        <f>IF(C62="",(D61*$D$11),(D61*C62))</f>
        <v>0</v>
      </c>
      <c r="L62" s="61"/>
      <c r="M62" s="48">
        <f t="shared" si="1"/>
        <v>0</v>
      </c>
      <c r="N62" s="49">
        <f>K62*E61</f>
        <v>0</v>
      </c>
      <c r="O62" s="49">
        <f>K62*F61</f>
        <v>0</v>
      </c>
      <c r="P62" s="49">
        <f>K62*G61</f>
        <v>0</v>
      </c>
      <c r="Q62" s="49">
        <f>K62*H61</f>
        <v>0</v>
      </c>
      <c r="R62" s="49">
        <f>K62*I61</f>
        <v>0</v>
      </c>
      <c r="S62" s="49">
        <f>K62*J61</f>
        <v>0</v>
      </c>
    </row>
    <row r="63" spans="1:19" x14ac:dyDescent="0.2">
      <c r="A63" s="322">
        <f>D63/2</f>
        <v>0</v>
      </c>
      <c r="B63" s="44" t="s">
        <v>26</v>
      </c>
      <c r="C63" s="45">
        <f>SUM(E63:J63)</f>
        <v>0</v>
      </c>
      <c r="D63" s="131"/>
      <c r="E63" s="177"/>
      <c r="F63" s="177"/>
      <c r="G63" s="177"/>
      <c r="H63" s="177"/>
      <c r="I63" s="177"/>
      <c r="J63" s="177"/>
      <c r="K63" s="46"/>
      <c r="L63" s="61"/>
      <c r="M63" s="48">
        <f t="shared" si="1"/>
        <v>0</v>
      </c>
      <c r="N63" s="49">
        <f>D63*E63</f>
        <v>0</v>
      </c>
      <c r="O63" s="49">
        <f>D63*F63</f>
        <v>0</v>
      </c>
      <c r="P63" s="49">
        <f>D63*G63</f>
        <v>0</v>
      </c>
      <c r="Q63" s="49">
        <f>D63*H63</f>
        <v>0</v>
      </c>
      <c r="R63" s="49">
        <f>D63*I63</f>
        <v>0</v>
      </c>
      <c r="S63" s="49">
        <f>D63*J63</f>
        <v>0</v>
      </c>
    </row>
    <row r="64" spans="1:19" x14ac:dyDescent="0.2">
      <c r="A64" s="323"/>
      <c r="B64" s="20" t="s">
        <v>4</v>
      </c>
      <c r="C64" s="279"/>
      <c r="D64" s="52"/>
      <c r="E64" s="178"/>
      <c r="F64" s="178"/>
      <c r="G64" s="178"/>
      <c r="H64" s="178"/>
      <c r="I64" s="178"/>
      <c r="J64" s="178"/>
      <c r="K64" s="54">
        <f>IF(C64="",(D63*$D$11),(D63*C64))</f>
        <v>0</v>
      </c>
      <c r="L64" s="61"/>
      <c r="M64" s="48">
        <f t="shared" si="1"/>
        <v>0</v>
      </c>
      <c r="N64" s="49">
        <f>K64*E63</f>
        <v>0</v>
      </c>
      <c r="O64" s="49">
        <f>K64*F63</f>
        <v>0</v>
      </c>
      <c r="P64" s="49">
        <f>K64*G63</f>
        <v>0</v>
      </c>
      <c r="Q64" s="49">
        <f>K64*H63</f>
        <v>0</v>
      </c>
      <c r="R64" s="49">
        <f>K64*I63</f>
        <v>0</v>
      </c>
      <c r="S64" s="49">
        <f>K64*J63</f>
        <v>0</v>
      </c>
    </row>
    <row r="65" spans="1:19" x14ac:dyDescent="0.2">
      <c r="A65" s="322">
        <f>D65/2</f>
        <v>0</v>
      </c>
      <c r="B65" s="44" t="s">
        <v>27</v>
      </c>
      <c r="C65" s="45">
        <f>SUM(E65:J65)</f>
        <v>0</v>
      </c>
      <c r="D65" s="131"/>
      <c r="E65" s="177"/>
      <c r="F65" s="177"/>
      <c r="G65" s="177"/>
      <c r="H65" s="177"/>
      <c r="I65" s="177"/>
      <c r="J65" s="177"/>
      <c r="K65" s="46"/>
      <c r="L65" s="61"/>
      <c r="M65" s="48">
        <f t="shared" si="1"/>
        <v>0</v>
      </c>
      <c r="N65" s="49">
        <f>D65*E65</f>
        <v>0</v>
      </c>
      <c r="O65" s="49">
        <f>D65*F65</f>
        <v>0</v>
      </c>
      <c r="P65" s="49">
        <f>D65*G65</f>
        <v>0</v>
      </c>
      <c r="Q65" s="49">
        <f>D65*H65</f>
        <v>0</v>
      </c>
      <c r="R65" s="49">
        <f>D65*I65</f>
        <v>0</v>
      </c>
      <c r="S65" s="49">
        <f>D65*J65</f>
        <v>0</v>
      </c>
    </row>
    <row r="66" spans="1:19" x14ac:dyDescent="0.2">
      <c r="A66" s="323"/>
      <c r="B66" s="20" t="s">
        <v>4</v>
      </c>
      <c r="C66" s="279"/>
      <c r="D66" s="52"/>
      <c r="E66" s="178"/>
      <c r="F66" s="178"/>
      <c r="G66" s="178"/>
      <c r="H66" s="178"/>
      <c r="I66" s="178"/>
      <c r="J66" s="178"/>
      <c r="K66" s="54">
        <f>IF(C66="",(D65*$D$11),(D65*C66))</f>
        <v>0</v>
      </c>
      <c r="L66" s="61"/>
      <c r="M66" s="48">
        <f t="shared" si="1"/>
        <v>0</v>
      </c>
      <c r="N66" s="49">
        <f>K66*E65</f>
        <v>0</v>
      </c>
      <c r="O66" s="49">
        <f>K66*F65</f>
        <v>0</v>
      </c>
      <c r="P66" s="49">
        <f>K66*G65</f>
        <v>0</v>
      </c>
      <c r="Q66" s="49">
        <f>K66*H65</f>
        <v>0</v>
      </c>
      <c r="R66" s="49">
        <f>K66*I65</f>
        <v>0</v>
      </c>
      <c r="S66" s="49">
        <f>K66*J65</f>
        <v>0</v>
      </c>
    </row>
    <row r="67" spans="1:19" x14ac:dyDescent="0.2">
      <c r="A67" s="322">
        <f>D67/2</f>
        <v>0</v>
      </c>
      <c r="B67" s="44" t="s">
        <v>28</v>
      </c>
      <c r="C67" s="45">
        <f>SUM(E67:J67)</f>
        <v>0</v>
      </c>
      <c r="D67" s="131"/>
      <c r="E67" s="177"/>
      <c r="F67" s="177"/>
      <c r="G67" s="177"/>
      <c r="H67" s="177"/>
      <c r="I67" s="177"/>
      <c r="J67" s="177"/>
      <c r="K67" s="46"/>
      <c r="L67" s="61"/>
      <c r="M67" s="48">
        <f t="shared" si="1"/>
        <v>0</v>
      </c>
      <c r="N67" s="49">
        <f>D67*E67</f>
        <v>0</v>
      </c>
      <c r="O67" s="49">
        <f>D67*F67</f>
        <v>0</v>
      </c>
      <c r="P67" s="49">
        <f>D67*G67</f>
        <v>0</v>
      </c>
      <c r="Q67" s="49">
        <f>D67*H67</f>
        <v>0</v>
      </c>
      <c r="R67" s="49">
        <f>D67*I67</f>
        <v>0</v>
      </c>
      <c r="S67" s="49">
        <f>D67*J67</f>
        <v>0</v>
      </c>
    </row>
    <row r="68" spans="1:19" x14ac:dyDescent="0.2">
      <c r="A68" s="323"/>
      <c r="B68" s="20" t="s">
        <v>4</v>
      </c>
      <c r="C68" s="279"/>
      <c r="D68" s="52"/>
      <c r="E68" s="178"/>
      <c r="F68" s="178"/>
      <c r="G68" s="178"/>
      <c r="H68" s="178"/>
      <c r="I68" s="178"/>
      <c r="J68" s="178"/>
      <c r="K68" s="54">
        <f>IF(C68="",(D67*$D$11),(D67*C68))</f>
        <v>0</v>
      </c>
      <c r="L68" s="61"/>
      <c r="M68" s="48">
        <f t="shared" si="1"/>
        <v>0</v>
      </c>
      <c r="N68" s="49">
        <f>K68*E67</f>
        <v>0</v>
      </c>
      <c r="O68" s="49">
        <f>K68*F67</f>
        <v>0</v>
      </c>
      <c r="P68" s="49">
        <f>K68*G67</f>
        <v>0</v>
      </c>
      <c r="Q68" s="49">
        <f>K68*H67</f>
        <v>0</v>
      </c>
      <c r="R68" s="49">
        <f>K68*I67</f>
        <v>0</v>
      </c>
      <c r="S68" s="49">
        <f>K68*J67</f>
        <v>0</v>
      </c>
    </row>
    <row r="69" spans="1:19" x14ac:dyDescent="0.2">
      <c r="A69" s="322">
        <f>D69/2</f>
        <v>0</v>
      </c>
      <c r="B69" s="44" t="s">
        <v>29</v>
      </c>
      <c r="C69" s="45">
        <f>SUM(E69:J69)</f>
        <v>0</v>
      </c>
      <c r="D69" s="131"/>
      <c r="E69" s="177"/>
      <c r="F69" s="177"/>
      <c r="G69" s="177"/>
      <c r="H69" s="177"/>
      <c r="I69" s="177"/>
      <c r="J69" s="177"/>
      <c r="K69" s="46"/>
      <c r="L69" s="61"/>
      <c r="M69" s="48">
        <f t="shared" si="1"/>
        <v>0</v>
      </c>
      <c r="N69" s="49">
        <f>D69*E69</f>
        <v>0</v>
      </c>
      <c r="O69" s="49">
        <f>D69*F69</f>
        <v>0</v>
      </c>
      <c r="P69" s="49">
        <f>D69*G69</f>
        <v>0</v>
      </c>
      <c r="Q69" s="49">
        <f>D69*H69</f>
        <v>0</v>
      </c>
      <c r="R69" s="49">
        <f>D69*I69</f>
        <v>0</v>
      </c>
      <c r="S69" s="49">
        <f>D69*J69</f>
        <v>0</v>
      </c>
    </row>
    <row r="70" spans="1:19" x14ac:dyDescent="0.2">
      <c r="A70" s="323"/>
      <c r="B70" s="20" t="s">
        <v>4</v>
      </c>
      <c r="C70" s="279"/>
      <c r="D70" s="52"/>
      <c r="E70" s="178"/>
      <c r="F70" s="178"/>
      <c r="G70" s="178"/>
      <c r="H70" s="178"/>
      <c r="I70" s="178"/>
      <c r="J70" s="178"/>
      <c r="K70" s="54">
        <f>IF(C70="",(D69*$D$11),(D69*C70))</f>
        <v>0</v>
      </c>
      <c r="L70" s="61"/>
      <c r="M70" s="48">
        <f t="shared" si="1"/>
        <v>0</v>
      </c>
      <c r="N70" s="49">
        <f>K70*E69</f>
        <v>0</v>
      </c>
      <c r="O70" s="49">
        <f>K70*F69</f>
        <v>0</v>
      </c>
      <c r="P70" s="49">
        <f>K70*G69</f>
        <v>0</v>
      </c>
      <c r="Q70" s="49">
        <f>K70*H69</f>
        <v>0</v>
      </c>
      <c r="R70" s="49">
        <f>K70*I69</f>
        <v>0</v>
      </c>
      <c r="S70" s="49">
        <f>K70*J69</f>
        <v>0</v>
      </c>
    </row>
    <row r="71" spans="1:19" x14ac:dyDescent="0.2">
      <c r="A71" s="322">
        <f>D71/2</f>
        <v>0</v>
      </c>
      <c r="B71" s="44" t="s">
        <v>30</v>
      </c>
      <c r="C71" s="45">
        <f>SUM(E71:J71)</f>
        <v>0</v>
      </c>
      <c r="D71" s="131"/>
      <c r="E71" s="177"/>
      <c r="F71" s="177"/>
      <c r="G71" s="177"/>
      <c r="H71" s="177"/>
      <c r="I71" s="177"/>
      <c r="J71" s="177"/>
      <c r="K71" s="177"/>
      <c r="L71" s="378"/>
      <c r="M71" s="48">
        <f t="shared" si="1"/>
        <v>0</v>
      </c>
      <c r="N71" s="49">
        <f>D71*E71</f>
        <v>0</v>
      </c>
      <c r="O71" s="49">
        <f>D71*F71</f>
        <v>0</v>
      </c>
      <c r="P71" s="49">
        <f>D71*G71</f>
        <v>0</v>
      </c>
      <c r="Q71" s="49">
        <f>D71*H71</f>
        <v>0</v>
      </c>
      <c r="R71" s="49">
        <f>D71*I71</f>
        <v>0</v>
      </c>
      <c r="S71" s="49">
        <f>D71*J71</f>
        <v>0</v>
      </c>
    </row>
    <row r="72" spans="1:19" x14ac:dyDescent="0.2">
      <c r="A72" s="323"/>
      <c r="B72" s="20" t="s">
        <v>4</v>
      </c>
      <c r="C72" s="279"/>
      <c r="D72" s="52"/>
      <c r="E72" s="178"/>
      <c r="F72" s="178"/>
      <c r="G72" s="178"/>
      <c r="H72" s="178"/>
      <c r="I72" s="178"/>
      <c r="J72" s="178"/>
      <c r="K72" s="54">
        <f>IF(C72="",(D71*$D$11),(D71*C72))</f>
        <v>0</v>
      </c>
      <c r="L72" s="61"/>
      <c r="M72" s="48">
        <f t="shared" si="1"/>
        <v>0</v>
      </c>
      <c r="N72" s="49">
        <f>K72*E71</f>
        <v>0</v>
      </c>
      <c r="O72" s="49">
        <f>K72*F71</f>
        <v>0</v>
      </c>
      <c r="P72" s="49">
        <f>K72*G71</f>
        <v>0</v>
      </c>
      <c r="Q72" s="49">
        <f>K72*H71</f>
        <v>0</v>
      </c>
      <c r="R72" s="49">
        <f>K72*I71</f>
        <v>0</v>
      </c>
      <c r="S72" s="49">
        <f>K72*J71</f>
        <v>0</v>
      </c>
    </row>
    <row r="73" spans="1:19" x14ac:dyDescent="0.2">
      <c r="A73" s="322">
        <f>D73/2</f>
        <v>0</v>
      </c>
      <c r="B73" s="44" t="s">
        <v>31</v>
      </c>
      <c r="C73" s="45">
        <f>SUM(E73:J73)</f>
        <v>0</v>
      </c>
      <c r="D73" s="131"/>
      <c r="E73" s="177"/>
      <c r="F73" s="177"/>
      <c r="G73" s="177"/>
      <c r="H73" s="177"/>
      <c r="I73" s="177"/>
      <c r="J73" s="177"/>
      <c r="K73" s="46"/>
      <c r="L73" s="61"/>
      <c r="M73" s="48">
        <f t="shared" si="1"/>
        <v>0</v>
      </c>
      <c r="N73" s="49">
        <f>D73*E73</f>
        <v>0</v>
      </c>
      <c r="O73" s="49">
        <f>D73*F73</f>
        <v>0</v>
      </c>
      <c r="P73" s="49">
        <f>D73*G73</f>
        <v>0</v>
      </c>
      <c r="Q73" s="49">
        <f>D73*H73</f>
        <v>0</v>
      </c>
      <c r="R73" s="49">
        <f>D73*I73</f>
        <v>0</v>
      </c>
      <c r="S73" s="49">
        <f>D73*J73</f>
        <v>0</v>
      </c>
    </row>
    <row r="74" spans="1:19" x14ac:dyDescent="0.2">
      <c r="A74" s="323"/>
      <c r="B74" s="20" t="s">
        <v>4</v>
      </c>
      <c r="C74" s="279"/>
      <c r="D74" s="52"/>
      <c r="E74" s="178"/>
      <c r="F74" s="178"/>
      <c r="G74" s="178"/>
      <c r="H74" s="178"/>
      <c r="I74" s="178"/>
      <c r="J74" s="178"/>
      <c r="K74" s="54">
        <f>IF(C74="",(D73*$D$11),(D73*C74))</f>
        <v>0</v>
      </c>
      <c r="L74" s="61"/>
      <c r="M74" s="48">
        <f t="shared" si="1"/>
        <v>0</v>
      </c>
      <c r="N74" s="49">
        <f>K74*E73</f>
        <v>0</v>
      </c>
      <c r="O74" s="49">
        <f>K74*F73</f>
        <v>0</v>
      </c>
      <c r="P74" s="49">
        <f>K74*G73</f>
        <v>0</v>
      </c>
      <c r="Q74" s="49">
        <f>K74*H73</f>
        <v>0</v>
      </c>
      <c r="R74" s="49">
        <f>K74*I73</f>
        <v>0</v>
      </c>
      <c r="S74" s="49">
        <f>K74*J73</f>
        <v>0</v>
      </c>
    </row>
    <row r="75" spans="1:19" x14ac:dyDescent="0.2">
      <c r="A75" s="322">
        <f>D75/2</f>
        <v>0</v>
      </c>
      <c r="B75" s="44" t="s">
        <v>32</v>
      </c>
      <c r="C75" s="45">
        <f>SUM(E75:J75)</f>
        <v>0</v>
      </c>
      <c r="D75" s="131"/>
      <c r="E75" s="177"/>
      <c r="F75" s="177"/>
      <c r="G75" s="177"/>
      <c r="H75" s="177"/>
      <c r="I75" s="177"/>
      <c r="J75" s="177"/>
      <c r="K75" s="46"/>
      <c r="L75" s="61"/>
      <c r="M75" s="48">
        <f t="shared" si="1"/>
        <v>0</v>
      </c>
      <c r="N75" s="49">
        <f>D75*E75</f>
        <v>0</v>
      </c>
      <c r="O75" s="49">
        <f>D75*F75</f>
        <v>0</v>
      </c>
      <c r="P75" s="49">
        <f>D75*G75</f>
        <v>0</v>
      </c>
      <c r="Q75" s="49">
        <f>D75*H75</f>
        <v>0</v>
      </c>
      <c r="R75" s="49">
        <f>D75*I75</f>
        <v>0</v>
      </c>
      <c r="S75" s="49">
        <f>D75*J75</f>
        <v>0</v>
      </c>
    </row>
    <row r="76" spans="1:19" x14ac:dyDescent="0.2">
      <c r="A76" s="323"/>
      <c r="B76" s="20" t="s">
        <v>4</v>
      </c>
      <c r="C76" s="279"/>
      <c r="D76" s="52"/>
      <c r="E76" s="178"/>
      <c r="F76" s="178"/>
      <c r="G76" s="178"/>
      <c r="H76" s="178"/>
      <c r="I76" s="178"/>
      <c r="J76" s="178"/>
      <c r="K76" s="54">
        <f>IF(C76="",(D75*$D$11),(D75*C76))</f>
        <v>0</v>
      </c>
      <c r="L76" s="61"/>
      <c r="M76" s="48">
        <f t="shared" si="1"/>
        <v>0</v>
      </c>
      <c r="N76" s="49">
        <f>K76*E75</f>
        <v>0</v>
      </c>
      <c r="O76" s="49">
        <f>K76*F75</f>
        <v>0</v>
      </c>
      <c r="P76" s="49">
        <f>K76*G75</f>
        <v>0</v>
      </c>
      <c r="Q76" s="49">
        <f>K76*H75</f>
        <v>0</v>
      </c>
      <c r="R76" s="49">
        <f>K76*I75</f>
        <v>0</v>
      </c>
      <c r="S76" s="49">
        <f>K76*J75</f>
        <v>0</v>
      </c>
    </row>
    <row r="77" spans="1:19" x14ac:dyDescent="0.2">
      <c r="A77" s="322">
        <f>D77/2</f>
        <v>0</v>
      </c>
      <c r="B77" s="44" t="s">
        <v>33</v>
      </c>
      <c r="C77" s="45">
        <f>SUM(E77:J77)</f>
        <v>0</v>
      </c>
      <c r="D77" s="131"/>
      <c r="E77" s="177"/>
      <c r="F77" s="177"/>
      <c r="G77" s="177"/>
      <c r="H77" s="177"/>
      <c r="I77" s="177"/>
      <c r="J77" s="177"/>
      <c r="K77" s="46"/>
      <c r="L77" s="61"/>
      <c r="M77" s="48">
        <f t="shared" si="1"/>
        <v>0</v>
      </c>
      <c r="N77" s="49">
        <f>D77*E77</f>
        <v>0</v>
      </c>
      <c r="O77" s="49">
        <f>D77*F77</f>
        <v>0</v>
      </c>
      <c r="P77" s="49">
        <f>D77*G77</f>
        <v>0</v>
      </c>
      <c r="Q77" s="49">
        <f>D77*H77</f>
        <v>0</v>
      </c>
      <c r="R77" s="49">
        <f>D77*I77</f>
        <v>0</v>
      </c>
      <c r="S77" s="49">
        <f>D77*J77</f>
        <v>0</v>
      </c>
    </row>
    <row r="78" spans="1:19" x14ac:dyDescent="0.2">
      <c r="A78" s="323"/>
      <c r="B78" s="20" t="s">
        <v>4</v>
      </c>
      <c r="C78" s="279"/>
      <c r="D78" s="52"/>
      <c r="E78" s="178"/>
      <c r="F78" s="178"/>
      <c r="G78" s="178"/>
      <c r="H78" s="178"/>
      <c r="I78" s="178"/>
      <c r="J78" s="178"/>
      <c r="K78" s="54">
        <f>IF(C78="",(D77*$D$11),(D77*C78))</f>
        <v>0</v>
      </c>
      <c r="L78" s="61"/>
      <c r="M78" s="48">
        <f t="shared" si="1"/>
        <v>0</v>
      </c>
      <c r="N78" s="49">
        <f>K78*E77</f>
        <v>0</v>
      </c>
      <c r="O78" s="49">
        <f>K78*F77</f>
        <v>0</v>
      </c>
      <c r="P78" s="49">
        <f>K78*G77</f>
        <v>0</v>
      </c>
      <c r="Q78" s="49">
        <f>K78*H77</f>
        <v>0</v>
      </c>
      <c r="R78" s="49">
        <f>K78*I77</f>
        <v>0</v>
      </c>
      <c r="S78" s="49">
        <f>K78*J77</f>
        <v>0</v>
      </c>
    </row>
    <row r="79" spans="1:19" x14ac:dyDescent="0.2">
      <c r="A79" s="322">
        <f>D79/2</f>
        <v>0</v>
      </c>
      <c r="B79" s="44" t="s">
        <v>44</v>
      </c>
      <c r="C79" s="45">
        <f>SUM(E79:J79)</f>
        <v>0</v>
      </c>
      <c r="D79" s="131"/>
      <c r="E79" s="177"/>
      <c r="F79" s="177"/>
      <c r="G79" s="177"/>
      <c r="H79" s="177"/>
      <c r="I79" s="177"/>
      <c r="J79" s="177"/>
      <c r="K79" s="46"/>
      <c r="L79" s="61"/>
      <c r="M79" s="48">
        <f t="shared" si="1"/>
        <v>0</v>
      </c>
      <c r="N79" s="49">
        <f>D79*E79</f>
        <v>0</v>
      </c>
      <c r="O79" s="49">
        <f>D79*F79</f>
        <v>0</v>
      </c>
      <c r="P79" s="49">
        <f>D79*G79</f>
        <v>0</v>
      </c>
      <c r="Q79" s="49">
        <f>D79*H79</f>
        <v>0</v>
      </c>
      <c r="R79" s="49">
        <f>D79*I79</f>
        <v>0</v>
      </c>
      <c r="S79" s="49">
        <f>D79*J79</f>
        <v>0</v>
      </c>
    </row>
    <row r="80" spans="1:19" x14ac:dyDescent="0.2">
      <c r="A80" s="323"/>
      <c r="B80" s="20" t="s">
        <v>4</v>
      </c>
      <c r="C80" s="279"/>
      <c r="D80" s="52"/>
      <c r="E80" s="178"/>
      <c r="F80" s="178"/>
      <c r="G80" s="178"/>
      <c r="H80" s="178"/>
      <c r="I80" s="178"/>
      <c r="J80" s="178"/>
      <c r="K80" s="54">
        <f>IF(C80="",(D79*$D$11),(D79*C80))</f>
        <v>0</v>
      </c>
      <c r="L80" s="61"/>
      <c r="M80" s="48">
        <f t="shared" si="1"/>
        <v>0</v>
      </c>
      <c r="N80" s="49">
        <f>K80*E79</f>
        <v>0</v>
      </c>
      <c r="O80" s="49">
        <f>K80*F79</f>
        <v>0</v>
      </c>
      <c r="P80" s="49">
        <f>K80*G79</f>
        <v>0</v>
      </c>
      <c r="Q80" s="49">
        <f>K80*H79</f>
        <v>0</v>
      </c>
      <c r="R80" s="49">
        <f>K80*I79</f>
        <v>0</v>
      </c>
      <c r="S80" s="49">
        <f>K80*J79</f>
        <v>0</v>
      </c>
    </row>
    <row r="81" spans="1:20" x14ac:dyDescent="0.2">
      <c r="A81" s="322">
        <f>D81/2</f>
        <v>0</v>
      </c>
      <c r="B81" s="44" t="s">
        <v>45</v>
      </c>
      <c r="C81" s="45">
        <f>SUM(E81:J81)</f>
        <v>0</v>
      </c>
      <c r="D81" s="131"/>
      <c r="E81" s="177"/>
      <c r="F81" s="177"/>
      <c r="G81" s="177"/>
      <c r="H81" s="177"/>
      <c r="I81" s="177"/>
      <c r="J81" s="177"/>
      <c r="K81" s="46"/>
      <c r="L81" s="61"/>
      <c r="M81" s="48">
        <f t="shared" si="1"/>
        <v>0</v>
      </c>
      <c r="N81" s="49">
        <f>D81*E81</f>
        <v>0</v>
      </c>
      <c r="O81" s="49">
        <f>D81*F81</f>
        <v>0</v>
      </c>
      <c r="P81" s="49">
        <f>D81*G81</f>
        <v>0</v>
      </c>
      <c r="Q81" s="49">
        <f>D81*H81</f>
        <v>0</v>
      </c>
      <c r="R81" s="49">
        <f>D81*I81</f>
        <v>0</v>
      </c>
      <c r="S81" s="49">
        <f>D81*J81</f>
        <v>0</v>
      </c>
    </row>
    <row r="82" spans="1:20" x14ac:dyDescent="0.2">
      <c r="A82" s="323"/>
      <c r="B82" s="20" t="s">
        <v>4</v>
      </c>
      <c r="C82" s="279"/>
      <c r="D82" s="52"/>
      <c r="E82" s="178"/>
      <c r="F82" s="178"/>
      <c r="G82" s="178"/>
      <c r="H82" s="178"/>
      <c r="I82" s="178"/>
      <c r="J82" s="178"/>
      <c r="K82" s="54">
        <f>IF(C82="",(D81*$D$11),(D81*C82))</f>
        <v>0</v>
      </c>
      <c r="L82" s="61"/>
      <c r="M82" s="48">
        <f t="shared" si="1"/>
        <v>0</v>
      </c>
      <c r="N82" s="49">
        <f>K82*E81</f>
        <v>0</v>
      </c>
      <c r="O82" s="49">
        <f>K82*F81</f>
        <v>0</v>
      </c>
      <c r="P82" s="49">
        <f>K82*G81</f>
        <v>0</v>
      </c>
      <c r="Q82" s="49">
        <f>K82*H81</f>
        <v>0</v>
      </c>
      <c r="R82" s="49">
        <f>K82*I81</f>
        <v>0</v>
      </c>
      <c r="S82" s="49">
        <f>K82*J81</f>
        <v>0</v>
      </c>
    </row>
    <row r="83" spans="1:20" x14ac:dyDescent="0.2">
      <c r="A83" s="322">
        <f>D83/2</f>
        <v>0</v>
      </c>
      <c r="B83" s="44" t="s">
        <v>46</v>
      </c>
      <c r="C83" s="45">
        <f>SUM(E83:J83)</f>
        <v>0</v>
      </c>
      <c r="D83" s="131"/>
      <c r="E83" s="177"/>
      <c r="F83" s="177"/>
      <c r="G83" s="177"/>
      <c r="H83" s="177"/>
      <c r="I83" s="177"/>
      <c r="J83" s="177"/>
      <c r="K83" s="46"/>
      <c r="L83" s="61"/>
      <c r="M83" s="48">
        <f t="shared" ref="M83:M84" si="2">SUM(N83:R83)</f>
        <v>0</v>
      </c>
      <c r="N83" s="49">
        <f>D83*E83</f>
        <v>0</v>
      </c>
      <c r="O83" s="49">
        <f>D83*F83</f>
        <v>0</v>
      </c>
      <c r="P83" s="49">
        <f>D83*G83</f>
        <v>0</v>
      </c>
      <c r="Q83" s="49">
        <f>D83*H83</f>
        <v>0</v>
      </c>
      <c r="R83" s="49">
        <f>D83*I83</f>
        <v>0</v>
      </c>
      <c r="S83" s="49">
        <f>D83*J83</f>
        <v>0</v>
      </c>
    </row>
    <row r="84" spans="1:20" x14ac:dyDescent="0.2">
      <c r="A84" s="323"/>
      <c r="B84" s="20" t="s">
        <v>4</v>
      </c>
      <c r="C84" s="279"/>
      <c r="D84" s="52"/>
      <c r="E84" s="53"/>
      <c r="F84" s="53"/>
      <c r="G84" s="53"/>
      <c r="H84" s="53"/>
      <c r="I84" s="53"/>
      <c r="J84" s="53"/>
      <c r="K84" s="54">
        <f>IF(C84="",(D83*$D$11),(D83*C84))</f>
        <v>0</v>
      </c>
      <c r="L84" s="61"/>
      <c r="M84" s="48">
        <f t="shared" si="2"/>
        <v>0</v>
      </c>
      <c r="N84" s="49">
        <f>K84*E83</f>
        <v>0</v>
      </c>
      <c r="O84" s="49">
        <f>K84*F83</f>
        <v>0</v>
      </c>
      <c r="P84" s="49">
        <f>K84*G83</f>
        <v>0</v>
      </c>
      <c r="Q84" s="49">
        <f>K84*H83</f>
        <v>0</v>
      </c>
      <c r="R84" s="49">
        <f>K84*I83</f>
        <v>0</v>
      </c>
      <c r="S84" s="49">
        <f>K84*J83</f>
        <v>0</v>
      </c>
    </row>
    <row r="85" spans="1:20" ht="39.4" customHeight="1" x14ac:dyDescent="0.2">
      <c r="A85" s="56"/>
      <c r="B85" s="589" t="s">
        <v>101</v>
      </c>
      <c r="C85" s="11" t="s">
        <v>115</v>
      </c>
      <c r="D85" s="12" t="s">
        <v>173</v>
      </c>
      <c r="E85" s="13" t="s">
        <v>134</v>
      </c>
      <c r="F85" s="13" t="s">
        <v>174</v>
      </c>
      <c r="G85" s="13" t="s">
        <v>130</v>
      </c>
      <c r="H85" s="165" t="s">
        <v>131</v>
      </c>
      <c r="I85" s="272" t="s">
        <v>175</v>
      </c>
      <c r="J85" s="350" t="s">
        <v>304</v>
      </c>
      <c r="K85" s="166"/>
      <c r="L85" s="61"/>
      <c r="M85" s="47"/>
      <c r="N85" s="24"/>
      <c r="O85" s="24"/>
      <c r="P85" s="24"/>
      <c r="Q85" s="24"/>
      <c r="R85" s="24"/>
      <c r="S85" s="24"/>
    </row>
    <row r="86" spans="1:20" s="59" customFormat="1" ht="33" customHeight="1" x14ac:dyDescent="0.2">
      <c r="A86" s="56"/>
      <c r="B86" s="590"/>
      <c r="C86" s="280">
        <f>SUM(C19,C21,C23,C25,C27,C29,C31,C33,C35,C37,C39,C41,C43,C45,C47,C49,C51,C53,C55,C57,C59,C61,C63,C65,C67,C69,C71,C73,C75,C77,C79,C81,C83)</f>
        <v>0</v>
      </c>
      <c r="D86" s="52"/>
      <c r="E86" s="57">
        <f t="shared" ref="E86:J86" si="3">SUM(E45:E84)</f>
        <v>0</v>
      </c>
      <c r="F86" s="58">
        <f t="shared" si="3"/>
        <v>0</v>
      </c>
      <c r="G86" s="58">
        <f t="shared" si="3"/>
        <v>0</v>
      </c>
      <c r="H86" s="58">
        <f t="shared" si="3"/>
        <v>0</v>
      </c>
      <c r="I86" s="58">
        <f t="shared" si="3"/>
        <v>0</v>
      </c>
      <c r="J86" s="58">
        <f t="shared" si="3"/>
        <v>0</v>
      </c>
      <c r="K86" s="54"/>
      <c r="L86" s="61"/>
      <c r="M86" s="47"/>
      <c r="N86" s="47"/>
      <c r="O86" s="47"/>
      <c r="P86" s="47"/>
      <c r="Q86" s="47"/>
      <c r="R86" s="47"/>
      <c r="S86" s="47"/>
    </row>
    <row r="87" spans="1:20" ht="30.75" customHeight="1" x14ac:dyDescent="0.2">
      <c r="A87" s="60"/>
      <c r="B87" s="10"/>
      <c r="C87" s="10"/>
      <c r="D87" s="10"/>
      <c r="E87" s="10"/>
      <c r="F87" s="10"/>
      <c r="G87" s="10"/>
      <c r="H87" s="10"/>
      <c r="I87" s="10"/>
      <c r="J87" s="10"/>
      <c r="K87" s="10"/>
      <c r="L87" s="10"/>
      <c r="M87" s="61"/>
      <c r="N87" s="61"/>
      <c r="O87" s="61"/>
      <c r="P87" s="61"/>
      <c r="Q87" s="61"/>
      <c r="R87" s="61"/>
      <c r="S87" s="61"/>
      <c r="T87" s="61"/>
    </row>
    <row r="88" spans="1:20" ht="15.75" customHeight="1" x14ac:dyDescent="0.2">
      <c r="A88" s="56"/>
      <c r="B88" s="62" t="s">
        <v>100</v>
      </c>
      <c r="C88" s="63"/>
      <c r="D88" s="63"/>
      <c r="E88" s="63"/>
      <c r="F88" s="63"/>
      <c r="G88" s="63"/>
      <c r="H88" s="63"/>
      <c r="I88" s="63"/>
      <c r="J88" s="256"/>
      <c r="K88" s="368"/>
      <c r="L88" s="47"/>
      <c r="M88" s="261"/>
      <c r="N88" s="262"/>
      <c r="O88" s="262"/>
      <c r="P88" s="262"/>
      <c r="Q88" s="262"/>
      <c r="R88" s="263"/>
      <c r="S88" s="263"/>
    </row>
    <row r="89" spans="1:20" ht="28.5" customHeight="1" x14ac:dyDescent="0.2">
      <c r="A89" s="575" t="s">
        <v>117</v>
      </c>
      <c r="B89" s="253" t="s">
        <v>13</v>
      </c>
      <c r="C89" s="45">
        <f>SUM(E89:I89)</f>
        <v>0</v>
      </c>
      <c r="D89" s="131"/>
      <c r="E89" s="578" t="s">
        <v>116</v>
      </c>
      <c r="F89" s="132"/>
      <c r="G89" s="578" t="s">
        <v>116</v>
      </c>
      <c r="H89" s="132"/>
      <c r="I89" s="132"/>
      <c r="J89" s="578" t="s">
        <v>116</v>
      </c>
      <c r="K89" s="369"/>
      <c r="L89" s="47"/>
      <c r="M89" s="64">
        <f>SUM(N89:R89)</f>
        <v>0</v>
      </c>
      <c r="N89" s="539" t="s">
        <v>116</v>
      </c>
      <c r="O89" s="65">
        <f>D89*F89</f>
        <v>0</v>
      </c>
      <c r="P89" s="539" t="s">
        <v>116</v>
      </c>
      <c r="Q89" s="65">
        <f>D89*H89</f>
        <v>0</v>
      </c>
      <c r="R89" s="65">
        <f>D89*I89</f>
        <v>0</v>
      </c>
      <c r="S89" s="539" t="s">
        <v>116</v>
      </c>
    </row>
    <row r="90" spans="1:20" x14ac:dyDescent="0.2">
      <c r="A90" s="576"/>
      <c r="B90" s="55" t="s">
        <v>4</v>
      </c>
      <c r="C90" s="257"/>
      <c r="D90" s="264"/>
      <c r="E90" s="539"/>
      <c r="F90" s="265"/>
      <c r="G90" s="539"/>
      <c r="H90" s="265"/>
      <c r="I90" s="265"/>
      <c r="J90" s="539"/>
      <c r="K90" s="61"/>
      <c r="L90" s="47"/>
      <c r="M90" s="48">
        <f>SUM(N90:R90)</f>
        <v>0</v>
      </c>
      <c r="N90" s="539"/>
      <c r="O90" s="49">
        <f>J90*F89</f>
        <v>0</v>
      </c>
      <c r="P90" s="539"/>
      <c r="Q90" s="49">
        <f t="shared" ref="Q90:Q92" si="4">D90*H90</f>
        <v>0</v>
      </c>
      <c r="R90" s="49">
        <f>J90*I89</f>
        <v>0</v>
      </c>
      <c r="S90" s="539"/>
    </row>
    <row r="91" spans="1:20" x14ac:dyDescent="0.2">
      <c r="A91" s="576"/>
      <c r="B91" s="253" t="s">
        <v>119</v>
      </c>
      <c r="C91" s="45">
        <f>SUM(E91:I91)</f>
        <v>0</v>
      </c>
      <c r="D91" s="131"/>
      <c r="E91" s="539"/>
      <c r="F91" s="132"/>
      <c r="G91" s="539"/>
      <c r="H91" s="132"/>
      <c r="I91" s="132"/>
      <c r="J91" s="539"/>
      <c r="K91" s="369"/>
      <c r="L91" s="47"/>
      <c r="M91" s="48">
        <f>SUM(N91:R91)</f>
        <v>0</v>
      </c>
      <c r="N91" s="539"/>
      <c r="O91" s="49">
        <f>D91*F91</f>
        <v>0</v>
      </c>
      <c r="P91" s="539"/>
      <c r="Q91" s="49">
        <f t="shared" si="4"/>
        <v>0</v>
      </c>
      <c r="R91" s="49">
        <f>D91*I91</f>
        <v>0</v>
      </c>
      <c r="S91" s="539"/>
    </row>
    <row r="92" spans="1:20" x14ac:dyDescent="0.2">
      <c r="A92" s="577"/>
      <c r="B92" s="55" t="s">
        <v>4</v>
      </c>
      <c r="C92" s="257"/>
      <c r="D92" s="264"/>
      <c r="E92" s="540"/>
      <c r="F92" s="265"/>
      <c r="G92" s="540"/>
      <c r="H92" s="265"/>
      <c r="I92" s="265"/>
      <c r="J92" s="540"/>
      <c r="K92" s="61"/>
      <c r="L92" s="47"/>
      <c r="M92" s="48">
        <f>SUM(N92:R92)</f>
        <v>0</v>
      </c>
      <c r="N92" s="540"/>
      <c r="O92" s="49">
        <f>J92*F91</f>
        <v>0</v>
      </c>
      <c r="P92" s="540"/>
      <c r="Q92" s="49">
        <f t="shared" si="4"/>
        <v>0</v>
      </c>
      <c r="R92" s="49">
        <f>J92*I91</f>
        <v>0</v>
      </c>
      <c r="S92" s="540"/>
    </row>
    <row r="93" spans="1:20" ht="33.4" customHeight="1" x14ac:dyDescent="0.2">
      <c r="B93" s="652" t="s">
        <v>169</v>
      </c>
      <c r="C93" s="653"/>
      <c r="D93" s="653"/>
      <c r="E93" s="653"/>
      <c r="F93" s="653"/>
      <c r="G93" s="653"/>
      <c r="H93" s="653"/>
      <c r="I93" s="653"/>
      <c r="J93" s="653"/>
      <c r="K93" s="653"/>
      <c r="L93" s="66"/>
      <c r="M93" s="67">
        <f>SUM(M87:M92)</f>
        <v>0</v>
      </c>
      <c r="N93" s="67">
        <f t="shared" ref="N93:R93" si="5">SUM(N19:N92)</f>
        <v>0</v>
      </c>
      <c r="O93" s="67">
        <f t="shared" si="5"/>
        <v>0</v>
      </c>
      <c r="P93" s="67">
        <f t="shared" si="5"/>
        <v>0</v>
      </c>
      <c r="Q93" s="67">
        <f t="shared" si="5"/>
        <v>0</v>
      </c>
      <c r="R93" s="67">
        <f t="shared" si="5"/>
        <v>0</v>
      </c>
      <c r="S93" s="67">
        <f t="shared" ref="S93" si="6">SUM(S19:S92)</f>
        <v>0</v>
      </c>
    </row>
    <row r="94" spans="1:20" x14ac:dyDescent="0.2">
      <c r="A94" s="68"/>
      <c r="B94" s="69"/>
      <c r="C94" s="69"/>
      <c r="D94" s="70"/>
      <c r="J94" s="73"/>
      <c r="K94" s="73"/>
      <c r="L94" s="66"/>
      <c r="M94" s="74"/>
      <c r="N94" s="49"/>
      <c r="O94" s="49"/>
      <c r="P94" s="49"/>
      <c r="Q94" s="49"/>
      <c r="R94" s="49"/>
      <c r="S94" s="49"/>
    </row>
    <row r="95" spans="1:20" ht="36" customHeight="1" x14ac:dyDescent="0.2">
      <c r="A95" s="595" t="s">
        <v>163</v>
      </c>
      <c r="B95" s="595"/>
      <c r="C95" s="105"/>
      <c r="D95" s="106"/>
      <c r="E95" s="107"/>
      <c r="F95" s="107"/>
      <c r="G95" s="108"/>
      <c r="H95" s="108"/>
      <c r="I95" s="108"/>
      <c r="J95" s="109"/>
      <c r="K95" s="109"/>
      <c r="L95" s="110"/>
      <c r="M95" s="111"/>
      <c r="N95" s="112"/>
      <c r="O95" s="112"/>
      <c r="P95" s="112"/>
      <c r="Q95" s="112"/>
      <c r="R95" s="112"/>
      <c r="S95" s="112"/>
    </row>
    <row r="96" spans="1:20" ht="30.75" customHeight="1" x14ac:dyDescent="0.2">
      <c r="A96" s="75"/>
      <c r="B96" s="75"/>
      <c r="C96" s="75"/>
      <c r="D96" s="76"/>
      <c r="E96" s="77"/>
      <c r="F96" s="77"/>
      <c r="G96" s="78"/>
      <c r="H96" s="78"/>
      <c r="I96" s="78"/>
      <c r="J96" s="76"/>
      <c r="K96" s="76"/>
      <c r="L96" s="79"/>
      <c r="M96" s="239" t="s">
        <v>3</v>
      </c>
      <c r="N96" s="594" t="str">
        <f t="shared" ref="N96:S96" si="7">N15</f>
        <v>General Fund</v>
      </c>
      <c r="O96" s="562" t="str">
        <f t="shared" si="7"/>
        <v xml:space="preserve">Medicaid </v>
      </c>
      <c r="P96" s="538" t="str">
        <f t="shared" si="7"/>
        <v>Title IV-B2</v>
      </c>
      <c r="Q96" s="538" t="str">
        <f t="shared" si="7"/>
        <v>MIECHV</v>
      </c>
      <c r="R96" s="538" t="str">
        <f t="shared" si="7"/>
        <v>County GF, Fundraising, Foundation, Grants, Other</v>
      </c>
      <c r="S96" s="538" t="str">
        <f t="shared" si="7"/>
        <v>SSA</v>
      </c>
    </row>
    <row r="97" spans="1:19" ht="27" customHeight="1" x14ac:dyDescent="0.2">
      <c r="A97" s="139" t="s">
        <v>105</v>
      </c>
      <c r="B97" s="117" t="s">
        <v>5</v>
      </c>
      <c r="C97" s="596" t="s">
        <v>58</v>
      </c>
      <c r="D97" s="596"/>
      <c r="E97" s="113" t="s">
        <v>157</v>
      </c>
      <c r="F97" s="113" t="s">
        <v>156</v>
      </c>
      <c r="G97" s="602" t="s">
        <v>158</v>
      </c>
      <c r="H97" s="603"/>
      <c r="I97" s="604"/>
      <c r="J97" s="272" t="s">
        <v>58</v>
      </c>
      <c r="K97" s="172"/>
      <c r="L97" s="43"/>
      <c r="M97" s="240" t="s">
        <v>1</v>
      </c>
      <c r="N97" s="594"/>
      <c r="O97" s="562"/>
      <c r="P97" s="538"/>
      <c r="Q97" s="538"/>
      <c r="R97" s="538"/>
      <c r="S97" s="538"/>
    </row>
    <row r="98" spans="1:19" ht="32.25" customHeight="1" x14ac:dyDescent="0.2">
      <c r="A98" s="18"/>
      <c r="B98" s="51" t="s">
        <v>120</v>
      </c>
      <c r="C98" s="597"/>
      <c r="D98" s="598"/>
      <c r="E98" s="93" t="s">
        <v>121</v>
      </c>
      <c r="F98" s="133"/>
      <c r="G98" s="599" t="s">
        <v>212</v>
      </c>
      <c r="H98" s="600"/>
      <c r="I98" s="601"/>
      <c r="J98" s="80">
        <f>C98*F98</f>
        <v>0</v>
      </c>
      <c r="M98" s="65">
        <f t="shared" ref="M98:M106" si="8">SUM(N98:R98)</f>
        <v>0</v>
      </c>
      <c r="N98" s="238"/>
      <c r="O98" s="238"/>
      <c r="P98" s="238"/>
      <c r="Q98" s="238"/>
      <c r="R98" s="238"/>
      <c r="S98" s="238"/>
    </row>
    <row r="99" spans="1:19" ht="41.25" customHeight="1" x14ac:dyDescent="0.2">
      <c r="A99" s="18"/>
      <c r="B99" s="55" t="s">
        <v>109</v>
      </c>
      <c r="C99" s="597"/>
      <c r="D99" s="598"/>
      <c r="E99" s="81" t="s">
        <v>59</v>
      </c>
      <c r="F99" s="133"/>
      <c r="G99" s="599" t="s">
        <v>137</v>
      </c>
      <c r="H99" s="600"/>
      <c r="I99" s="601"/>
      <c r="J99" s="80">
        <f>C99*F99</f>
        <v>0</v>
      </c>
      <c r="M99" s="49">
        <f t="shared" si="8"/>
        <v>0</v>
      </c>
      <c r="N99" s="146"/>
      <c r="O99" s="145"/>
      <c r="P99" s="145"/>
      <c r="Q99" s="145"/>
      <c r="R99" s="145"/>
      <c r="S99" s="145"/>
    </row>
    <row r="100" spans="1:19" ht="32.25" customHeight="1" x14ac:dyDescent="0.2">
      <c r="A100" s="18"/>
      <c r="B100" s="55" t="s">
        <v>52</v>
      </c>
      <c r="C100" s="597"/>
      <c r="D100" s="598"/>
      <c r="E100" s="81" t="s">
        <v>103</v>
      </c>
      <c r="F100" s="275"/>
      <c r="G100" s="607" t="s">
        <v>136</v>
      </c>
      <c r="H100" s="608"/>
      <c r="I100" s="609"/>
      <c r="J100" s="80">
        <f>(C100*F100)*24</f>
        <v>0</v>
      </c>
      <c r="M100" s="49">
        <f t="shared" si="8"/>
        <v>0</v>
      </c>
      <c r="N100" s="146"/>
      <c r="O100" s="146"/>
      <c r="P100" s="145"/>
      <c r="Q100" s="145"/>
      <c r="R100" s="145"/>
      <c r="S100" s="145"/>
    </row>
    <row r="101" spans="1:19" ht="32.25" customHeight="1" x14ac:dyDescent="0.2">
      <c r="A101" s="18"/>
      <c r="B101" s="51" t="s">
        <v>57</v>
      </c>
      <c r="C101" s="597"/>
      <c r="D101" s="598"/>
      <c r="E101" s="81" t="s">
        <v>104</v>
      </c>
      <c r="F101" s="135"/>
      <c r="G101" s="82" t="s">
        <v>135</v>
      </c>
      <c r="H101" s="83"/>
      <c r="I101" s="83"/>
      <c r="J101" s="80">
        <f>(C101*F101)*24</f>
        <v>0</v>
      </c>
      <c r="M101" s="49">
        <f t="shared" si="8"/>
        <v>0</v>
      </c>
      <c r="N101" s="146"/>
      <c r="O101" s="146"/>
      <c r="P101" s="145"/>
      <c r="Q101" s="145"/>
      <c r="R101" s="145"/>
      <c r="S101" s="145"/>
    </row>
    <row r="102" spans="1:19" ht="52.5" customHeight="1" x14ac:dyDescent="0.2">
      <c r="A102" s="140" t="s">
        <v>213</v>
      </c>
      <c r="B102" s="51" t="s">
        <v>111</v>
      </c>
      <c r="C102" s="597"/>
      <c r="D102" s="598"/>
      <c r="E102" s="81" t="s">
        <v>61</v>
      </c>
      <c r="F102" s="133"/>
      <c r="G102" s="82" t="s">
        <v>110</v>
      </c>
      <c r="H102" s="83"/>
      <c r="I102" s="83"/>
      <c r="J102" s="80">
        <f>C102*F102</f>
        <v>0</v>
      </c>
      <c r="M102" s="49">
        <f t="shared" si="8"/>
        <v>0</v>
      </c>
      <c r="N102" s="146"/>
      <c r="O102" s="146"/>
      <c r="P102" s="145"/>
      <c r="Q102" s="145"/>
      <c r="R102" s="145"/>
      <c r="S102" s="145"/>
    </row>
    <row r="103" spans="1:19" ht="41.25" customHeight="1" x14ac:dyDescent="0.2">
      <c r="A103" s="84"/>
      <c r="B103" s="85" t="s">
        <v>214</v>
      </c>
      <c r="C103" s="605"/>
      <c r="D103" s="606"/>
      <c r="E103" s="81" t="s">
        <v>106</v>
      </c>
      <c r="F103" s="135"/>
      <c r="G103" s="607" t="s">
        <v>138</v>
      </c>
      <c r="H103" s="608"/>
      <c r="I103" s="609"/>
      <c r="J103" s="80">
        <f>(C103*F103)*24</f>
        <v>0</v>
      </c>
      <c r="M103" s="49">
        <f t="shared" si="8"/>
        <v>0</v>
      </c>
      <c r="N103" s="146"/>
      <c r="O103" s="146"/>
      <c r="P103" s="145"/>
      <c r="Q103" s="145"/>
      <c r="R103" s="145"/>
      <c r="S103" s="145"/>
    </row>
    <row r="104" spans="1:19" ht="41.25" customHeight="1" x14ac:dyDescent="0.2">
      <c r="A104" s="84"/>
      <c r="B104" s="85" t="s">
        <v>78</v>
      </c>
      <c r="C104" s="605"/>
      <c r="D104" s="606"/>
      <c r="E104" s="92" t="s">
        <v>55</v>
      </c>
      <c r="F104" s="255"/>
      <c r="G104" s="607" t="s">
        <v>210</v>
      </c>
      <c r="H104" s="608"/>
      <c r="I104" s="609"/>
      <c r="J104" s="80">
        <f>(C104*F104)</f>
        <v>0</v>
      </c>
      <c r="M104" s="49">
        <f>SUM(N104:R104)</f>
        <v>0</v>
      </c>
      <c r="N104" s="146"/>
      <c r="O104" s="146"/>
      <c r="P104" s="145"/>
      <c r="Q104" s="145"/>
      <c r="R104" s="145"/>
      <c r="S104" s="145"/>
    </row>
    <row r="105" spans="1:19" ht="32.25" customHeight="1" x14ac:dyDescent="0.2">
      <c r="A105" s="56"/>
      <c r="B105" s="276" t="s">
        <v>222</v>
      </c>
      <c r="C105" s="610"/>
      <c r="D105" s="610"/>
      <c r="E105" s="86" t="s">
        <v>55</v>
      </c>
      <c r="F105" s="159">
        <v>24</v>
      </c>
      <c r="G105" s="611" t="s">
        <v>107</v>
      </c>
      <c r="H105" s="612"/>
      <c r="I105" s="613"/>
      <c r="J105" s="87">
        <f>C105*F105</f>
        <v>0</v>
      </c>
      <c r="K105" s="61"/>
      <c r="M105" s="49">
        <f t="shared" si="8"/>
        <v>0</v>
      </c>
      <c r="N105" s="145"/>
      <c r="O105" s="145"/>
      <c r="P105" s="145"/>
      <c r="Q105" s="145"/>
      <c r="R105" s="145"/>
      <c r="S105" s="145"/>
    </row>
    <row r="106" spans="1:19" ht="32.25" customHeight="1" x14ac:dyDescent="0.2">
      <c r="A106" s="575" t="s">
        <v>102</v>
      </c>
      <c r="B106" s="118" t="s">
        <v>146</v>
      </c>
      <c r="C106" s="591">
        <v>0.57999999999999996</v>
      </c>
      <c r="D106" s="591"/>
      <c r="E106" s="119" t="s">
        <v>62</v>
      </c>
      <c r="F106" s="120">
        <f>COUNT(D45:D84)</f>
        <v>0</v>
      </c>
      <c r="G106" s="121"/>
      <c r="H106" s="121"/>
      <c r="I106" s="121"/>
      <c r="J106" s="122">
        <f>(F107*F106)*24</f>
        <v>0</v>
      </c>
      <c r="K106" s="171"/>
      <c r="M106" s="49">
        <f t="shared" si="8"/>
        <v>0</v>
      </c>
      <c r="N106" s="145"/>
      <c r="O106" s="145"/>
      <c r="P106" s="145"/>
      <c r="Q106" s="145"/>
      <c r="R106" s="145"/>
      <c r="S106" s="145"/>
    </row>
    <row r="107" spans="1:19" ht="32.25" customHeight="1" x14ac:dyDescent="0.2">
      <c r="A107" s="576"/>
      <c r="B107" s="116" t="s">
        <v>267</v>
      </c>
      <c r="C107" s="592"/>
      <c r="D107" s="592"/>
      <c r="E107" s="119" t="s">
        <v>132</v>
      </c>
      <c r="F107" s="123">
        <f>C107*C106</f>
        <v>0</v>
      </c>
      <c r="G107" s="121"/>
      <c r="H107" s="121"/>
      <c r="I107" s="121"/>
      <c r="J107" s="124" t="s">
        <v>63</v>
      </c>
      <c r="K107" s="370"/>
      <c r="M107" s="158"/>
      <c r="N107" s="158"/>
      <c r="O107" s="158"/>
      <c r="P107" s="158"/>
      <c r="Q107" s="158"/>
      <c r="R107" s="158"/>
      <c r="S107" s="158"/>
    </row>
    <row r="108" spans="1:19" ht="34.15" customHeight="1" x14ac:dyDescent="0.2">
      <c r="A108" s="576"/>
      <c r="B108" s="125" t="s">
        <v>147</v>
      </c>
      <c r="C108" s="591">
        <v>75</v>
      </c>
      <c r="D108" s="591"/>
      <c r="E108" s="119" t="s">
        <v>62</v>
      </c>
      <c r="F108" s="120">
        <f>COUNT(D33:D41)</f>
        <v>0</v>
      </c>
      <c r="G108" s="121"/>
      <c r="H108" s="121"/>
      <c r="I108" s="121"/>
      <c r="J108" s="122">
        <f>(F109*F108)*24</f>
        <v>0</v>
      </c>
      <c r="K108" s="171"/>
      <c r="M108" s="49">
        <f>SUM(N108:R108)</f>
        <v>0</v>
      </c>
      <c r="N108" s="145"/>
      <c r="O108" s="145"/>
      <c r="P108" s="145"/>
      <c r="Q108" s="145"/>
      <c r="R108" s="145"/>
      <c r="S108" s="145"/>
    </row>
    <row r="109" spans="1:19" ht="42.6" customHeight="1" x14ac:dyDescent="0.2">
      <c r="A109" s="576"/>
      <c r="B109" s="116" t="s">
        <v>267</v>
      </c>
      <c r="C109" s="593"/>
      <c r="D109" s="593"/>
      <c r="E109" s="254" t="s">
        <v>215</v>
      </c>
      <c r="F109" s="123">
        <f>C109*C108</f>
        <v>0</v>
      </c>
      <c r="G109" s="121"/>
      <c r="H109" s="121"/>
      <c r="I109" s="121"/>
      <c r="J109" s="124" t="s">
        <v>63</v>
      </c>
      <c r="K109" s="370"/>
      <c r="M109" s="158"/>
      <c r="N109" s="158"/>
      <c r="O109" s="158"/>
      <c r="P109" s="158"/>
      <c r="Q109" s="158"/>
      <c r="R109" s="158"/>
      <c r="S109" s="158"/>
    </row>
    <row r="110" spans="1:19" ht="32.25" customHeight="1" x14ac:dyDescent="0.2">
      <c r="A110" s="576"/>
      <c r="B110" s="118" t="s">
        <v>148</v>
      </c>
      <c r="C110" s="591">
        <v>0.57999999999999996</v>
      </c>
      <c r="D110" s="591"/>
      <c r="E110" s="254" t="s">
        <v>209</v>
      </c>
      <c r="F110" s="120">
        <f>COUNT(D19:D31)</f>
        <v>0</v>
      </c>
      <c r="G110" s="121"/>
      <c r="H110" s="121"/>
      <c r="I110" s="121"/>
      <c r="J110" s="122">
        <f>(F111*F110)*24</f>
        <v>0</v>
      </c>
      <c r="K110" s="171"/>
      <c r="M110" s="49">
        <f>SUM(N110:R110)</f>
        <v>0</v>
      </c>
      <c r="N110" s="145"/>
      <c r="O110" s="145"/>
      <c r="P110" s="145"/>
      <c r="Q110" s="145"/>
      <c r="R110" s="145"/>
      <c r="S110" s="145"/>
    </row>
    <row r="111" spans="1:19" ht="32.25" customHeight="1" x14ac:dyDescent="0.2">
      <c r="A111" s="577"/>
      <c r="B111" s="116" t="s">
        <v>267</v>
      </c>
      <c r="C111" s="593"/>
      <c r="D111" s="593"/>
      <c r="E111" s="119" t="s">
        <v>132</v>
      </c>
      <c r="F111" s="123">
        <f>C111*C110</f>
        <v>0</v>
      </c>
      <c r="G111" s="121"/>
      <c r="H111" s="121"/>
      <c r="I111" s="121"/>
      <c r="J111" s="124" t="s">
        <v>63</v>
      </c>
      <c r="K111" s="370"/>
      <c r="M111" s="158"/>
      <c r="N111" s="158"/>
      <c r="O111" s="158"/>
      <c r="P111" s="158"/>
      <c r="Q111" s="158"/>
      <c r="R111" s="158"/>
      <c r="S111" s="158"/>
    </row>
    <row r="112" spans="1:19" ht="32.25" customHeight="1" x14ac:dyDescent="0.2">
      <c r="A112" s="18"/>
      <c r="B112" s="88" t="s">
        <v>123</v>
      </c>
      <c r="C112" s="614"/>
      <c r="D112" s="615"/>
      <c r="E112" s="89" t="s">
        <v>103</v>
      </c>
      <c r="F112" s="159">
        <f>COUNT(D19:D84)</f>
        <v>0</v>
      </c>
      <c r="G112" s="616"/>
      <c r="H112" s="617"/>
      <c r="I112" s="618"/>
      <c r="J112" s="90">
        <f>(C112*F112)*24</f>
        <v>0</v>
      </c>
      <c r="M112" s="49">
        <f>SUM(N112:R112)</f>
        <v>0</v>
      </c>
      <c r="N112" s="145"/>
      <c r="O112" s="145"/>
      <c r="P112" s="145"/>
      <c r="Q112" s="145"/>
      <c r="R112" s="145"/>
      <c r="S112" s="145"/>
    </row>
    <row r="113" spans="1:19" ht="32.25" customHeight="1" x14ac:dyDescent="0.2">
      <c r="A113" s="18"/>
      <c r="B113" s="51" t="s">
        <v>122</v>
      </c>
      <c r="C113" s="597"/>
      <c r="D113" s="598"/>
      <c r="E113" s="91" t="s">
        <v>55</v>
      </c>
      <c r="F113" s="159">
        <v>24</v>
      </c>
      <c r="G113" s="619"/>
      <c r="H113" s="620"/>
      <c r="I113" s="621"/>
      <c r="J113" s="90">
        <f>C113*F113</f>
        <v>0</v>
      </c>
      <c r="M113" s="49">
        <f t="shared" ref="M113:M114" si="9">SUM(N113:R113)</f>
        <v>0</v>
      </c>
      <c r="N113" s="145"/>
      <c r="O113" s="145"/>
      <c r="P113" s="145"/>
      <c r="Q113" s="145"/>
      <c r="R113" s="145"/>
      <c r="S113" s="145"/>
    </row>
    <row r="114" spans="1:19" s="59" customFormat="1" ht="45.2" customHeight="1" x14ac:dyDescent="0.2">
      <c r="A114" s="18"/>
      <c r="B114" s="51" t="s">
        <v>56</v>
      </c>
      <c r="C114" s="622"/>
      <c r="D114" s="622"/>
      <c r="E114" s="92" t="s">
        <v>60</v>
      </c>
      <c r="F114" s="258">
        <f>F112</f>
        <v>0</v>
      </c>
      <c r="G114" s="599" t="s">
        <v>133</v>
      </c>
      <c r="H114" s="600"/>
      <c r="I114" s="601"/>
      <c r="J114" s="80">
        <f>(C114*F114)*2</f>
        <v>0</v>
      </c>
      <c r="K114" s="23"/>
      <c r="L114" s="24"/>
      <c r="M114" s="49">
        <f t="shared" si="9"/>
        <v>0</v>
      </c>
      <c r="N114" s="145"/>
      <c r="O114" s="145"/>
      <c r="P114" s="145"/>
      <c r="Q114" s="145"/>
      <c r="R114" s="145"/>
      <c r="S114" s="145"/>
    </row>
    <row r="115" spans="1:19" ht="39" customHeight="1" x14ac:dyDescent="0.2">
      <c r="A115" s="125" t="s">
        <v>124</v>
      </c>
      <c r="B115" s="51" t="s">
        <v>112</v>
      </c>
      <c r="C115" s="622"/>
      <c r="D115" s="622"/>
      <c r="E115" s="93" t="s">
        <v>139</v>
      </c>
      <c r="F115" s="133"/>
      <c r="G115" s="599" t="s">
        <v>224</v>
      </c>
      <c r="H115" s="600"/>
      <c r="I115" s="601"/>
      <c r="J115" s="80">
        <f>C115*F115</f>
        <v>0</v>
      </c>
      <c r="L115" s="23"/>
      <c r="M115" s="80">
        <f t="shared" ref="M115:M125" si="10">SUM(N115:R115)</f>
        <v>0</v>
      </c>
      <c r="N115" s="147"/>
      <c r="O115" s="147"/>
      <c r="P115" s="147"/>
      <c r="Q115" s="147"/>
      <c r="R115" s="147"/>
      <c r="S115" s="147"/>
    </row>
    <row r="116" spans="1:19" ht="32.25" customHeight="1" x14ac:dyDescent="0.2">
      <c r="A116" s="627" t="s">
        <v>268</v>
      </c>
      <c r="B116" s="180" t="s">
        <v>176</v>
      </c>
      <c r="C116" s="622"/>
      <c r="D116" s="622"/>
      <c r="E116" s="94" t="s">
        <v>177</v>
      </c>
      <c r="F116" s="136"/>
      <c r="G116" s="599" t="s">
        <v>178</v>
      </c>
      <c r="H116" s="600"/>
      <c r="I116" s="601"/>
      <c r="J116" s="80">
        <f>C116*F116</f>
        <v>0</v>
      </c>
      <c r="M116" s="49">
        <f t="shared" si="10"/>
        <v>0</v>
      </c>
      <c r="N116" s="145"/>
      <c r="O116" s="145"/>
      <c r="P116" s="145"/>
      <c r="Q116" s="145"/>
      <c r="R116" s="145"/>
      <c r="S116" s="145"/>
    </row>
    <row r="117" spans="1:19" ht="45.95" customHeight="1" x14ac:dyDescent="0.2">
      <c r="A117" s="628"/>
      <c r="B117" s="181" t="s">
        <v>179</v>
      </c>
      <c r="C117" s="622"/>
      <c r="D117" s="622"/>
      <c r="E117" s="93" t="s">
        <v>223</v>
      </c>
      <c r="F117" s="133"/>
      <c r="G117" s="629" t="s">
        <v>269</v>
      </c>
      <c r="H117" s="630"/>
      <c r="I117" s="631"/>
      <c r="J117" s="80">
        <f>C117*F117</f>
        <v>0</v>
      </c>
      <c r="M117" s="49">
        <f t="shared" si="10"/>
        <v>0</v>
      </c>
      <c r="N117" s="145"/>
      <c r="O117" s="145"/>
      <c r="P117" s="145"/>
      <c r="Q117" s="145"/>
      <c r="R117" s="145"/>
      <c r="S117" s="145"/>
    </row>
    <row r="118" spans="1:19" ht="68.849999999999994" customHeight="1" x14ac:dyDescent="0.2">
      <c r="A118" s="125" t="s">
        <v>125</v>
      </c>
      <c r="B118" s="115" t="s">
        <v>68</v>
      </c>
      <c r="C118" s="623"/>
      <c r="D118" s="623"/>
      <c r="E118" s="93" t="s">
        <v>69</v>
      </c>
      <c r="F118" s="133"/>
      <c r="G118" s="599" t="s">
        <v>270</v>
      </c>
      <c r="H118" s="600"/>
      <c r="I118" s="601"/>
      <c r="J118" s="80">
        <f>C118*F118</f>
        <v>0</v>
      </c>
      <c r="M118" s="49">
        <f t="shared" si="10"/>
        <v>0</v>
      </c>
      <c r="N118" s="145"/>
      <c r="O118" s="145"/>
      <c r="P118" s="145"/>
      <c r="Q118" s="145"/>
      <c r="R118" s="145"/>
      <c r="S118" s="145"/>
    </row>
    <row r="119" spans="1:19" ht="54.75" customHeight="1" x14ac:dyDescent="0.2">
      <c r="A119" s="125" t="s">
        <v>271</v>
      </c>
      <c r="B119" s="115" t="s">
        <v>65</v>
      </c>
      <c r="C119" s="623"/>
      <c r="D119" s="623"/>
      <c r="E119" s="93" t="s">
        <v>66</v>
      </c>
      <c r="F119" s="133"/>
      <c r="G119" s="624"/>
      <c r="H119" s="625"/>
      <c r="I119" s="626"/>
      <c r="J119" s="80">
        <f>C119*F119</f>
        <v>0</v>
      </c>
      <c r="M119" s="49">
        <f t="shared" si="10"/>
        <v>0</v>
      </c>
      <c r="N119" s="145"/>
      <c r="O119" s="145"/>
      <c r="P119" s="145"/>
      <c r="Q119" s="145"/>
      <c r="R119" s="145"/>
      <c r="S119" s="145"/>
    </row>
    <row r="120" spans="1:19" ht="38.65" customHeight="1" x14ac:dyDescent="0.2">
      <c r="A120" s="141" t="s">
        <v>99</v>
      </c>
      <c r="B120" s="115" t="s">
        <v>67</v>
      </c>
      <c r="C120" s="623"/>
      <c r="D120" s="623"/>
      <c r="E120" s="629" t="s">
        <v>99</v>
      </c>
      <c r="F120" s="630"/>
      <c r="G120" s="630"/>
      <c r="H120" s="630"/>
      <c r="I120" s="631"/>
      <c r="J120" s="80">
        <f>C120</f>
        <v>0</v>
      </c>
      <c r="M120" s="49">
        <f t="shared" si="10"/>
        <v>0</v>
      </c>
      <c r="N120" s="158"/>
      <c r="O120" s="145"/>
      <c r="P120" s="145"/>
      <c r="Q120" s="145"/>
      <c r="R120" s="145"/>
      <c r="S120" s="145"/>
    </row>
    <row r="121" spans="1:19" ht="45.75" customHeight="1" x14ac:dyDescent="0.2">
      <c r="A121" s="18"/>
      <c r="B121" s="95" t="s">
        <v>272</v>
      </c>
      <c r="C121" s="623"/>
      <c r="D121" s="623"/>
      <c r="E121" s="81" t="s">
        <v>55</v>
      </c>
      <c r="F121" s="159">
        <v>24</v>
      </c>
      <c r="G121" s="96" t="s">
        <v>107</v>
      </c>
      <c r="H121" s="97"/>
      <c r="I121" s="97"/>
      <c r="J121" s="80">
        <f>C121*F121</f>
        <v>0</v>
      </c>
      <c r="M121" s="49">
        <f t="shared" si="10"/>
        <v>0</v>
      </c>
      <c r="N121" s="145"/>
      <c r="O121" s="145"/>
      <c r="P121" s="145"/>
      <c r="Q121" s="145"/>
      <c r="R121" s="145"/>
      <c r="S121" s="145"/>
    </row>
    <row r="122" spans="1:19" ht="32.25" customHeight="1" x14ac:dyDescent="0.2">
      <c r="B122" s="95" t="s">
        <v>49</v>
      </c>
      <c r="C122" s="605"/>
      <c r="D122" s="606"/>
      <c r="E122" s="81" t="s">
        <v>55</v>
      </c>
      <c r="F122" s="159">
        <v>24</v>
      </c>
      <c r="G122" s="273" t="s">
        <v>107</v>
      </c>
      <c r="H122" s="274"/>
      <c r="I122" s="274"/>
      <c r="J122" s="80">
        <f>C122*F122</f>
        <v>0</v>
      </c>
      <c r="M122" s="49">
        <f t="shared" si="10"/>
        <v>0</v>
      </c>
      <c r="N122" s="145"/>
      <c r="O122" s="145"/>
      <c r="P122" s="145"/>
      <c r="Q122" s="145"/>
      <c r="R122" s="145"/>
      <c r="S122" s="145"/>
    </row>
    <row r="123" spans="1:19" ht="32.25" customHeight="1" x14ac:dyDescent="0.2">
      <c r="B123" s="259"/>
      <c r="C123" s="605"/>
      <c r="D123" s="606"/>
      <c r="E123" s="81" t="s">
        <v>55</v>
      </c>
      <c r="F123" s="133"/>
      <c r="G123" s="632"/>
      <c r="H123" s="633"/>
      <c r="I123" s="634"/>
      <c r="J123" s="80">
        <f>C123*F123</f>
        <v>0</v>
      </c>
      <c r="M123" s="49">
        <f t="shared" si="10"/>
        <v>0</v>
      </c>
      <c r="N123" s="145"/>
      <c r="O123" s="145"/>
      <c r="P123" s="145"/>
      <c r="Q123" s="145"/>
      <c r="R123" s="145"/>
      <c r="S123" s="145"/>
    </row>
    <row r="124" spans="1:19" ht="32.25" customHeight="1" x14ac:dyDescent="0.2">
      <c r="B124" s="259"/>
      <c r="C124" s="605"/>
      <c r="D124" s="606"/>
      <c r="E124" s="81" t="s">
        <v>55</v>
      </c>
      <c r="F124" s="133"/>
      <c r="G124" s="632"/>
      <c r="H124" s="633"/>
      <c r="I124" s="634"/>
      <c r="J124" s="80">
        <f t="shared" ref="J124:J125" si="11">C124*F124</f>
        <v>0</v>
      </c>
      <c r="M124" s="49">
        <f t="shared" si="10"/>
        <v>0</v>
      </c>
      <c r="N124" s="145"/>
      <c r="O124" s="145"/>
      <c r="P124" s="145"/>
      <c r="Q124" s="145"/>
      <c r="R124" s="145"/>
      <c r="S124" s="145"/>
    </row>
    <row r="125" spans="1:19" ht="32.25" customHeight="1" x14ac:dyDescent="0.2">
      <c r="B125" s="259"/>
      <c r="C125" s="605"/>
      <c r="D125" s="606"/>
      <c r="E125" s="81" t="s">
        <v>55</v>
      </c>
      <c r="F125" s="133"/>
      <c r="G125" s="632"/>
      <c r="H125" s="633"/>
      <c r="I125" s="634"/>
      <c r="J125" s="80">
        <f t="shared" si="11"/>
        <v>0</v>
      </c>
      <c r="M125" s="49">
        <f t="shared" si="10"/>
        <v>0</v>
      </c>
      <c r="N125" s="145"/>
      <c r="O125" s="145"/>
      <c r="P125" s="145"/>
      <c r="Q125" s="145"/>
      <c r="R125" s="145"/>
      <c r="S125" s="145"/>
    </row>
    <row r="126" spans="1:19" ht="29.1" customHeight="1" x14ac:dyDescent="0.2">
      <c r="B126" s="669" t="s">
        <v>168</v>
      </c>
      <c r="C126" s="669"/>
      <c r="D126" s="669"/>
      <c r="E126" s="669"/>
      <c r="F126" s="669"/>
      <c r="G126" s="669"/>
      <c r="H126" s="669"/>
      <c r="I126" s="669"/>
      <c r="J126" s="669"/>
      <c r="K126" s="371"/>
      <c r="M126" s="170">
        <f>SUM(M98:M125)</f>
        <v>0</v>
      </c>
      <c r="N126" s="170">
        <f t="shared" ref="N126:R126" si="12">SUM(N98:N125)</f>
        <v>0</v>
      </c>
      <c r="O126" s="170">
        <f t="shared" si="12"/>
        <v>0</v>
      </c>
      <c r="P126" s="170">
        <f t="shared" si="12"/>
        <v>0</v>
      </c>
      <c r="Q126" s="170">
        <f t="shared" si="12"/>
        <v>0</v>
      </c>
      <c r="R126" s="170">
        <f t="shared" si="12"/>
        <v>0</v>
      </c>
      <c r="S126" s="170">
        <f t="shared" ref="S126" si="13">SUM(S98:S125)</f>
        <v>0</v>
      </c>
    </row>
    <row r="127" spans="1:19" ht="18" customHeight="1" x14ac:dyDescent="0.2">
      <c r="B127" s="1"/>
      <c r="C127" s="1"/>
      <c r="D127" s="1"/>
      <c r="E127" s="1"/>
      <c r="F127" s="1"/>
      <c r="G127" s="1"/>
      <c r="H127" s="1"/>
      <c r="I127" s="1"/>
      <c r="J127" s="1"/>
      <c r="K127" s="1"/>
      <c r="L127" s="1"/>
      <c r="M127" s="1"/>
      <c r="N127" s="1"/>
      <c r="O127" s="1"/>
      <c r="P127" s="1"/>
      <c r="Q127" s="1"/>
      <c r="R127" s="1"/>
      <c r="S127" s="1"/>
    </row>
    <row r="128" spans="1:19" ht="41.25" customHeight="1" x14ac:dyDescent="0.2">
      <c r="A128" s="670" t="s">
        <v>164</v>
      </c>
      <c r="B128" s="670"/>
      <c r="C128" s="670"/>
      <c r="D128" s="670"/>
      <c r="E128" s="670"/>
      <c r="F128" s="670"/>
      <c r="G128" s="670"/>
      <c r="H128" s="670"/>
      <c r="I128" s="670"/>
      <c r="J128" s="670"/>
      <c r="K128" s="357"/>
      <c r="L128" s="670"/>
      <c r="M128" s="670"/>
      <c r="N128" s="670"/>
      <c r="O128" s="670"/>
      <c r="P128" s="670"/>
      <c r="Q128" s="670"/>
      <c r="R128" s="176"/>
      <c r="S128" s="176"/>
    </row>
    <row r="129" spans="1:19" ht="30" customHeight="1" x14ac:dyDescent="0.2">
      <c r="A129" s="10"/>
      <c r="B129" s="10"/>
      <c r="C129" s="10"/>
      <c r="D129" s="10"/>
      <c r="E129" s="10"/>
      <c r="F129" s="10"/>
      <c r="G129" s="10"/>
      <c r="H129" s="10"/>
      <c r="I129" s="10"/>
      <c r="J129" s="10"/>
      <c r="K129" s="10"/>
      <c r="M129" s="237" t="s">
        <v>3</v>
      </c>
      <c r="N129" s="594" t="str">
        <f t="shared" ref="N129:S129" si="14">N96</f>
        <v>General Fund</v>
      </c>
      <c r="O129" s="562" t="str">
        <f t="shared" si="14"/>
        <v xml:space="preserve">Medicaid </v>
      </c>
      <c r="P129" s="538" t="str">
        <f t="shared" si="14"/>
        <v>Title IV-B2</v>
      </c>
      <c r="Q129" s="538" t="str">
        <f t="shared" si="14"/>
        <v>MIECHV</v>
      </c>
      <c r="R129" s="538" t="str">
        <f t="shared" si="14"/>
        <v>County GF, Fundraising, Foundation, Grants, Other</v>
      </c>
      <c r="S129" s="538" t="str">
        <f t="shared" si="14"/>
        <v>SSA</v>
      </c>
    </row>
    <row r="130" spans="1:19" ht="24.75" customHeight="1" x14ac:dyDescent="0.2">
      <c r="A130" s="155"/>
      <c r="B130" s="635"/>
      <c r="C130" s="635"/>
      <c r="D130" s="635"/>
      <c r="E130" s="266"/>
      <c r="F130" s="267"/>
      <c r="G130" s="268"/>
      <c r="H130" s="268"/>
      <c r="M130" s="236" t="s">
        <v>1</v>
      </c>
      <c r="N130" s="594"/>
      <c r="O130" s="562"/>
      <c r="P130" s="538"/>
      <c r="Q130" s="538"/>
      <c r="R130" s="538"/>
      <c r="S130" s="538"/>
    </row>
    <row r="131" spans="1:19" x14ac:dyDescent="0.2">
      <c r="A131" s="155"/>
      <c r="B131" s="156"/>
      <c r="C131" s="156"/>
      <c r="D131" s="269"/>
      <c r="E131" s="270"/>
      <c r="F131" s="270"/>
      <c r="G131" s="268"/>
      <c r="H131" s="268"/>
      <c r="I131" s="636" t="s">
        <v>108</v>
      </c>
      <c r="J131" s="636"/>
      <c r="K131" s="372"/>
      <c r="M131" s="167"/>
      <c r="N131" s="168"/>
      <c r="O131" s="168"/>
      <c r="P131" s="169"/>
      <c r="Q131" s="168"/>
      <c r="R131" s="168"/>
      <c r="S131" s="168"/>
    </row>
    <row r="132" spans="1:19" x14ac:dyDescent="0.2">
      <c r="A132" s="221"/>
      <c r="B132" s="152"/>
      <c r="C132" s="152"/>
      <c r="D132" s="50"/>
      <c r="E132" s="100"/>
      <c r="F132" s="637" t="s">
        <v>9</v>
      </c>
      <c r="G132" s="637"/>
      <c r="H132" s="637"/>
      <c r="I132" s="633">
        <v>0</v>
      </c>
      <c r="J132" s="634"/>
      <c r="K132" s="373"/>
      <c r="M132" s="49">
        <f t="shared" ref="M132:M142" si="15">SUM(N132:R132)</f>
        <v>0</v>
      </c>
      <c r="N132" s="145">
        <f>10500*I132</f>
        <v>0</v>
      </c>
      <c r="O132" s="145">
        <f>1650.37*I132</f>
        <v>0</v>
      </c>
      <c r="P132" s="145"/>
      <c r="Q132" s="145"/>
      <c r="R132" s="145"/>
      <c r="S132" s="145"/>
    </row>
    <row r="133" spans="1:19" ht="15.75" customHeight="1" x14ac:dyDescent="0.2">
      <c r="A133" s="221"/>
      <c r="B133" s="152"/>
      <c r="C133" s="152"/>
      <c r="D133" s="645" t="s">
        <v>273</v>
      </c>
      <c r="E133" s="646"/>
      <c r="F133" s="644" t="s">
        <v>126</v>
      </c>
      <c r="G133" s="637"/>
      <c r="H133" s="637"/>
      <c r="I133" s="633">
        <v>0</v>
      </c>
      <c r="J133" s="634"/>
      <c r="K133" s="373"/>
      <c r="M133" s="49">
        <f t="shared" si="15"/>
        <v>0</v>
      </c>
      <c r="N133" s="145">
        <f t="shared" ref="N133:N141" si="16">10500*I133</f>
        <v>0</v>
      </c>
      <c r="O133" s="145">
        <f t="shared" ref="O133:O143" si="17">1650.37*I133</f>
        <v>0</v>
      </c>
      <c r="P133" s="145"/>
      <c r="Q133" s="145"/>
      <c r="R133" s="145"/>
      <c r="S133" s="145"/>
    </row>
    <row r="134" spans="1:19" x14ac:dyDescent="0.2">
      <c r="A134" s="221"/>
      <c r="B134" s="152"/>
      <c r="C134" s="152"/>
      <c r="D134" s="647"/>
      <c r="E134" s="648"/>
      <c r="F134" s="642" t="s">
        <v>50</v>
      </c>
      <c r="G134" s="643"/>
      <c r="H134" s="643"/>
      <c r="I134" s="633">
        <v>0</v>
      </c>
      <c r="J134" s="634"/>
      <c r="K134" s="373"/>
      <c r="L134" s="47"/>
      <c r="M134" s="49">
        <f t="shared" si="15"/>
        <v>0</v>
      </c>
      <c r="N134" s="145">
        <f t="shared" si="16"/>
        <v>0</v>
      </c>
      <c r="O134" s="145">
        <f t="shared" si="17"/>
        <v>0</v>
      </c>
      <c r="P134" s="146"/>
      <c r="Q134" s="146"/>
      <c r="R134" s="146"/>
      <c r="S134" s="146"/>
    </row>
    <row r="135" spans="1:19" x14ac:dyDescent="0.2">
      <c r="A135" s="221"/>
      <c r="B135" s="152"/>
      <c r="C135" s="152"/>
      <c r="D135" s="647"/>
      <c r="E135" s="648"/>
      <c r="F135" s="644" t="s">
        <v>64</v>
      </c>
      <c r="G135" s="637"/>
      <c r="H135" s="637"/>
      <c r="I135" s="633">
        <v>0</v>
      </c>
      <c r="J135" s="634"/>
      <c r="K135" s="373"/>
      <c r="M135" s="49">
        <f t="shared" si="15"/>
        <v>0</v>
      </c>
      <c r="N135" s="145">
        <f t="shared" si="16"/>
        <v>0</v>
      </c>
      <c r="O135" s="145">
        <f t="shared" si="17"/>
        <v>0</v>
      </c>
      <c r="P135" s="145"/>
      <c r="Q135" s="145"/>
      <c r="R135" s="145"/>
      <c r="S135" s="145"/>
    </row>
    <row r="136" spans="1:19" x14ac:dyDescent="0.2">
      <c r="A136" s="221"/>
      <c r="B136" s="152"/>
      <c r="C136" s="152"/>
      <c r="D136" s="647"/>
      <c r="E136" s="648"/>
      <c r="F136" s="644" t="s">
        <v>10</v>
      </c>
      <c r="G136" s="637"/>
      <c r="H136" s="637"/>
      <c r="I136" s="633">
        <v>0</v>
      </c>
      <c r="J136" s="634"/>
      <c r="K136" s="373"/>
      <c r="M136" s="49">
        <f t="shared" si="15"/>
        <v>0</v>
      </c>
      <c r="N136" s="145">
        <f t="shared" si="16"/>
        <v>0</v>
      </c>
      <c r="O136" s="145">
        <f t="shared" si="17"/>
        <v>0</v>
      </c>
      <c r="P136" s="145"/>
      <c r="Q136" s="145"/>
      <c r="R136" s="145"/>
      <c r="S136" s="145"/>
    </row>
    <row r="137" spans="1:19" x14ac:dyDescent="0.2">
      <c r="A137" s="221"/>
      <c r="B137" s="152"/>
      <c r="C137" s="152"/>
      <c r="D137" s="647"/>
      <c r="E137" s="648"/>
      <c r="F137" s="642" t="s">
        <v>11</v>
      </c>
      <c r="G137" s="643"/>
      <c r="H137" s="643"/>
      <c r="I137" s="633">
        <v>0</v>
      </c>
      <c r="J137" s="634"/>
      <c r="K137" s="373"/>
      <c r="M137" s="49">
        <f t="shared" si="15"/>
        <v>0</v>
      </c>
      <c r="N137" s="145">
        <f t="shared" si="16"/>
        <v>0</v>
      </c>
      <c r="O137" s="145">
        <f t="shared" si="17"/>
        <v>0</v>
      </c>
      <c r="P137" s="145"/>
      <c r="Q137" s="145"/>
      <c r="R137" s="145"/>
      <c r="S137" s="145"/>
    </row>
    <row r="138" spans="1:19" x14ac:dyDescent="0.2">
      <c r="A138" s="221"/>
      <c r="B138" s="152"/>
      <c r="C138" s="152"/>
      <c r="D138" s="647"/>
      <c r="E138" s="648"/>
      <c r="F138" s="642" t="s">
        <v>211</v>
      </c>
      <c r="G138" s="643"/>
      <c r="H138" s="643"/>
      <c r="I138" s="633">
        <v>0</v>
      </c>
      <c r="J138" s="634"/>
      <c r="K138" s="373"/>
      <c r="M138" s="49">
        <f t="shared" si="15"/>
        <v>0</v>
      </c>
      <c r="N138" s="145">
        <f t="shared" si="16"/>
        <v>0</v>
      </c>
      <c r="O138" s="145">
        <f t="shared" si="17"/>
        <v>0</v>
      </c>
      <c r="P138" s="145"/>
      <c r="Q138" s="145"/>
      <c r="R138" s="145"/>
      <c r="S138" s="145"/>
    </row>
    <row r="139" spans="1:19" x14ac:dyDescent="0.2">
      <c r="A139" s="221"/>
      <c r="B139" s="152"/>
      <c r="C139" s="152"/>
      <c r="D139" s="647"/>
      <c r="E139" s="648"/>
      <c r="F139" s="642" t="s">
        <v>12</v>
      </c>
      <c r="G139" s="643"/>
      <c r="H139" s="643"/>
      <c r="I139" s="633">
        <v>0</v>
      </c>
      <c r="J139" s="634"/>
      <c r="K139" s="373"/>
      <c r="M139" s="49">
        <f t="shared" si="15"/>
        <v>0</v>
      </c>
      <c r="N139" s="145">
        <f t="shared" si="16"/>
        <v>0</v>
      </c>
      <c r="O139" s="145">
        <f t="shared" si="17"/>
        <v>0</v>
      </c>
      <c r="P139" s="145"/>
      <c r="Q139" s="145"/>
      <c r="R139" s="145"/>
      <c r="S139" s="145"/>
    </row>
    <row r="140" spans="1:19" x14ac:dyDescent="0.2">
      <c r="A140" s="221"/>
      <c r="B140" s="152"/>
      <c r="C140" s="152"/>
      <c r="D140" s="647"/>
      <c r="E140" s="648"/>
      <c r="F140" s="644" t="s">
        <v>6</v>
      </c>
      <c r="G140" s="637"/>
      <c r="H140" s="637"/>
      <c r="I140" s="633">
        <v>0</v>
      </c>
      <c r="J140" s="634"/>
      <c r="K140" s="373"/>
      <c r="M140" s="49">
        <f t="shared" si="15"/>
        <v>0</v>
      </c>
      <c r="N140" s="145">
        <f t="shared" si="16"/>
        <v>0</v>
      </c>
      <c r="O140" s="145">
        <f t="shared" si="17"/>
        <v>0</v>
      </c>
      <c r="P140" s="145"/>
      <c r="Q140" s="145"/>
      <c r="R140" s="145"/>
      <c r="S140" s="145"/>
    </row>
    <row r="141" spans="1:19" x14ac:dyDescent="0.2">
      <c r="A141" s="151"/>
      <c r="B141" s="152"/>
      <c r="C141" s="152"/>
      <c r="D141" s="649"/>
      <c r="E141" s="650"/>
      <c r="F141" s="642" t="s">
        <v>127</v>
      </c>
      <c r="G141" s="643"/>
      <c r="H141" s="643"/>
      <c r="I141" s="633">
        <v>0</v>
      </c>
      <c r="J141" s="634"/>
      <c r="K141" s="373"/>
      <c r="M141" s="49">
        <f t="shared" si="15"/>
        <v>0</v>
      </c>
      <c r="N141" s="145">
        <f t="shared" si="16"/>
        <v>0</v>
      </c>
      <c r="O141" s="145">
        <f t="shared" si="17"/>
        <v>0</v>
      </c>
      <c r="P141" s="145"/>
      <c r="Q141" s="145"/>
      <c r="R141" s="145"/>
      <c r="S141" s="145"/>
    </row>
    <row r="142" spans="1:19" x14ac:dyDescent="0.2">
      <c r="A142" s="151"/>
      <c r="B142" s="152"/>
      <c r="C142" s="152"/>
      <c r="D142" s="152"/>
      <c r="E142" s="153"/>
      <c r="F142" s="643" t="s">
        <v>127</v>
      </c>
      <c r="G142" s="643"/>
      <c r="H142" s="643"/>
      <c r="I142" s="633"/>
      <c r="J142" s="634"/>
      <c r="K142" s="373"/>
      <c r="M142" s="49">
        <f t="shared" si="15"/>
        <v>0</v>
      </c>
      <c r="N142" s="145">
        <f t="shared" ref="N142:N143" si="18">14746.4*I142</f>
        <v>0</v>
      </c>
      <c r="O142" s="145">
        <f t="shared" si="17"/>
        <v>0</v>
      </c>
      <c r="P142" s="145"/>
      <c r="Q142" s="145"/>
      <c r="R142" s="145"/>
      <c r="S142" s="145"/>
    </row>
    <row r="143" spans="1:19" x14ac:dyDescent="0.2">
      <c r="A143" s="154"/>
      <c r="B143" s="152"/>
      <c r="C143" s="152"/>
      <c r="D143" s="152"/>
      <c r="E143" s="153"/>
      <c r="F143" s="643" t="s">
        <v>127</v>
      </c>
      <c r="G143" s="643"/>
      <c r="H143" s="643"/>
      <c r="I143" s="633"/>
      <c r="J143" s="634"/>
      <c r="K143" s="373"/>
      <c r="M143" s="49">
        <f>SUM(N143:R143)</f>
        <v>0</v>
      </c>
      <c r="N143" s="145">
        <f t="shared" si="18"/>
        <v>0</v>
      </c>
      <c r="O143" s="145">
        <f t="shared" si="17"/>
        <v>0</v>
      </c>
      <c r="P143" s="145"/>
      <c r="Q143" s="145"/>
      <c r="R143" s="145"/>
      <c r="S143" s="145"/>
    </row>
    <row r="144" spans="1:19" ht="32.1" customHeight="1" x14ac:dyDescent="0.2">
      <c r="A144" s="155"/>
      <c r="B144" s="156"/>
      <c r="C144" s="156"/>
      <c r="D144" s="638"/>
      <c r="E144" s="638"/>
      <c r="F144" s="639" t="s">
        <v>165</v>
      </c>
      <c r="G144" s="640"/>
      <c r="H144" s="640"/>
      <c r="I144" s="640"/>
      <c r="J144" s="641"/>
      <c r="K144" s="374"/>
      <c r="M144" s="170">
        <f>SUM(M132:M143)</f>
        <v>0</v>
      </c>
      <c r="N144" s="170">
        <f t="shared" ref="N144:R144" si="19">SUM(N132:N143)</f>
        <v>0</v>
      </c>
      <c r="O144" s="170">
        <f t="shared" si="19"/>
        <v>0</v>
      </c>
      <c r="P144" s="170">
        <f t="shared" si="19"/>
        <v>0</v>
      </c>
      <c r="Q144" s="170">
        <f t="shared" si="19"/>
        <v>0</v>
      </c>
      <c r="R144" s="170">
        <f t="shared" si="19"/>
        <v>0</v>
      </c>
      <c r="S144" s="170">
        <f t="shared" ref="S144" si="20">SUM(S132:S143)</f>
        <v>0</v>
      </c>
    </row>
    <row r="145" spans="1:19" x14ac:dyDescent="0.2">
      <c r="A145" s="155"/>
      <c r="B145" s="157"/>
      <c r="C145" s="157"/>
      <c r="D145" s="638"/>
      <c r="E145" s="638"/>
      <c r="F145" s="127"/>
      <c r="G145" s="101"/>
      <c r="H145" s="101"/>
      <c r="I145" s="101"/>
      <c r="J145" s="101"/>
      <c r="K145" s="101"/>
      <c r="N145" s="24"/>
      <c r="O145" s="24"/>
      <c r="P145" s="24"/>
      <c r="Q145" s="24"/>
      <c r="R145" s="24"/>
      <c r="S145" s="24"/>
    </row>
    <row r="146" spans="1:19" x14ac:dyDescent="0.2">
      <c r="N146" s="24"/>
      <c r="O146" s="24"/>
      <c r="P146" s="24"/>
      <c r="Q146" s="24"/>
      <c r="R146" s="24"/>
      <c r="S146" s="24"/>
    </row>
    <row r="147" spans="1:19" ht="13.5" thickBot="1" x14ac:dyDescent="0.25">
      <c r="A147" s="102"/>
      <c r="B147" s="654" t="s">
        <v>7</v>
      </c>
      <c r="C147" s="654"/>
      <c r="D147" s="654"/>
      <c r="E147" s="654"/>
      <c r="F147" s="654"/>
      <c r="G147" s="654"/>
      <c r="H147" s="654"/>
      <c r="I147" s="654"/>
      <c r="J147" s="654"/>
      <c r="K147" s="375"/>
      <c r="L147" s="33"/>
      <c r="M147" s="103">
        <f>M144+M126+M93</f>
        <v>0</v>
      </c>
      <c r="N147" s="103">
        <f t="shared" ref="N147:R147" si="21">N144+N126+N93</f>
        <v>0</v>
      </c>
      <c r="O147" s="103">
        <f t="shared" si="21"/>
        <v>0</v>
      </c>
      <c r="P147" s="103">
        <f t="shared" si="21"/>
        <v>0</v>
      </c>
      <c r="Q147" s="103">
        <f t="shared" si="21"/>
        <v>0</v>
      </c>
      <c r="R147" s="103">
        <f t="shared" si="21"/>
        <v>0</v>
      </c>
      <c r="S147" s="103">
        <f t="shared" ref="S147" si="22">S144+S126+S93</f>
        <v>0</v>
      </c>
    </row>
    <row r="149" spans="1:19" ht="13.5" thickBot="1" x14ac:dyDescent="0.25">
      <c r="A149" s="102"/>
      <c r="B149" s="271" t="s">
        <v>8</v>
      </c>
      <c r="C149" s="271"/>
      <c r="D149" s="161"/>
      <c r="E149" s="162"/>
      <c r="F149" s="162"/>
      <c r="G149" s="163"/>
      <c r="H149" s="163"/>
      <c r="I149" s="163"/>
      <c r="J149" s="164"/>
      <c r="K149" s="376"/>
      <c r="L149" s="33"/>
      <c r="M149" s="103">
        <f t="shared" ref="M149:R149" si="23">M12-M147</f>
        <v>0</v>
      </c>
      <c r="N149" s="103">
        <f t="shared" si="23"/>
        <v>0</v>
      </c>
      <c r="O149" s="103">
        <f t="shared" si="23"/>
        <v>0</v>
      </c>
      <c r="P149" s="103">
        <f t="shared" si="23"/>
        <v>0</v>
      </c>
      <c r="Q149" s="103">
        <f t="shared" si="23"/>
        <v>0</v>
      </c>
      <c r="R149" s="103">
        <f t="shared" si="23"/>
        <v>0</v>
      </c>
      <c r="S149" s="103">
        <f t="shared" ref="S149" si="24">S12-S147</f>
        <v>0</v>
      </c>
    </row>
    <row r="153" spans="1:19" x14ac:dyDescent="0.2">
      <c r="J153" s="171"/>
      <c r="K153" s="171"/>
      <c r="L153" s="129"/>
      <c r="M153" s="126" t="s">
        <v>140</v>
      </c>
      <c r="N153" s="104">
        <f>O12+P12+Q12+R12+S12</f>
        <v>0</v>
      </c>
    </row>
  </sheetData>
  <sheetProtection insertRows="0"/>
  <mergeCells count="149">
    <mergeCell ref="C120:D120"/>
    <mergeCell ref="I133:J133"/>
    <mergeCell ref="C117:D117"/>
    <mergeCell ref="G117:I117"/>
    <mergeCell ref="N129:N130"/>
    <mergeCell ref="O129:O130"/>
    <mergeCell ref="P129:P130"/>
    <mergeCell ref="Q129:Q130"/>
    <mergeCell ref="R129:R130"/>
    <mergeCell ref="B130:D130"/>
    <mergeCell ref="D133:E141"/>
    <mergeCell ref="L128:M128"/>
    <mergeCell ref="N128:O128"/>
    <mergeCell ref="P128:Q128"/>
    <mergeCell ref="C121:D121"/>
    <mergeCell ref="C124:D124"/>
    <mergeCell ref="E120:I120"/>
    <mergeCell ref="C122:D122"/>
    <mergeCell ref="C123:D123"/>
    <mergeCell ref="G123:I123"/>
    <mergeCell ref="G124:I124"/>
    <mergeCell ref="C125:D125"/>
    <mergeCell ref="G125:I125"/>
    <mergeCell ref="I131:J131"/>
    <mergeCell ref="F132:H132"/>
    <mergeCell ref="I132:J132"/>
    <mergeCell ref="F133:H133"/>
    <mergeCell ref="B126:J126"/>
    <mergeCell ref="I128:J128"/>
    <mergeCell ref="A128:B128"/>
    <mergeCell ref="C128:D128"/>
    <mergeCell ref="E128:F128"/>
    <mergeCell ref="G128:H128"/>
    <mergeCell ref="F137:H137"/>
    <mergeCell ref="I137:J137"/>
    <mergeCell ref="F138:H138"/>
    <mergeCell ref="I138:J138"/>
    <mergeCell ref="F139:H139"/>
    <mergeCell ref="I139:J139"/>
    <mergeCell ref="F134:H134"/>
    <mergeCell ref="I134:J134"/>
    <mergeCell ref="F135:H135"/>
    <mergeCell ref="I135:J135"/>
    <mergeCell ref="F136:H136"/>
    <mergeCell ref="I136:J136"/>
    <mergeCell ref="A106:A111"/>
    <mergeCell ref="C118:D118"/>
    <mergeCell ref="G118:I118"/>
    <mergeCell ref="C119:D119"/>
    <mergeCell ref="C114:D114"/>
    <mergeCell ref="G114:I114"/>
    <mergeCell ref="C115:D115"/>
    <mergeCell ref="G115:I115"/>
    <mergeCell ref="C116:D116"/>
    <mergeCell ref="G116:I116"/>
    <mergeCell ref="A116:A117"/>
    <mergeCell ref="G119:I119"/>
    <mergeCell ref="C111:D111"/>
    <mergeCell ref="C112:D112"/>
    <mergeCell ref="G112:I112"/>
    <mergeCell ref="C113:D113"/>
    <mergeCell ref="G113:I113"/>
    <mergeCell ref="C104:D104"/>
    <mergeCell ref="G104:I104"/>
    <mergeCell ref="C105:D105"/>
    <mergeCell ref="C106:D106"/>
    <mergeCell ref="C107:D107"/>
    <mergeCell ref="C108:D108"/>
    <mergeCell ref="C109:D109"/>
    <mergeCell ref="C110:D110"/>
    <mergeCell ref="G105:I105"/>
    <mergeCell ref="C100:D100"/>
    <mergeCell ref="G100:I100"/>
    <mergeCell ref="C101:D101"/>
    <mergeCell ref="C102:D102"/>
    <mergeCell ref="C103:D103"/>
    <mergeCell ref="G103:I103"/>
    <mergeCell ref="R96:R97"/>
    <mergeCell ref="C97:D97"/>
    <mergeCell ref="G97:I97"/>
    <mergeCell ref="C98:D98"/>
    <mergeCell ref="G98:I98"/>
    <mergeCell ref="C99:D99"/>
    <mergeCell ref="G99:I99"/>
    <mergeCell ref="P89:P92"/>
    <mergeCell ref="A95:B95"/>
    <mergeCell ref="N96:N97"/>
    <mergeCell ref="O96:O97"/>
    <mergeCell ref="P96:P97"/>
    <mergeCell ref="Q96:Q97"/>
    <mergeCell ref="B85:B86"/>
    <mergeCell ref="A89:A92"/>
    <mergeCell ref="E89:E92"/>
    <mergeCell ref="G89:G92"/>
    <mergeCell ref="N89:N92"/>
    <mergeCell ref="I16:I17"/>
    <mergeCell ref="K16:K17"/>
    <mergeCell ref="A17:B17"/>
    <mergeCell ref="M17:R17"/>
    <mergeCell ref="A16:B16"/>
    <mergeCell ref="C16:C17"/>
    <mergeCell ref="D16:D17"/>
    <mergeCell ref="E16:E17"/>
    <mergeCell ref="F16:F17"/>
    <mergeCell ref="G16:G17"/>
    <mergeCell ref="H16:H17"/>
    <mergeCell ref="J16:J17"/>
    <mergeCell ref="A11:B11"/>
    <mergeCell ref="D11:E11"/>
    <mergeCell ref="H10:H11"/>
    <mergeCell ref="I10:I11"/>
    <mergeCell ref="J10:J11"/>
    <mergeCell ref="N10:N11"/>
    <mergeCell ref="O10:O11"/>
    <mergeCell ref="P10:P11"/>
    <mergeCell ref="A14:B14"/>
    <mergeCell ref="A1:R2"/>
    <mergeCell ref="F3:I3"/>
    <mergeCell ref="J3:M3"/>
    <mergeCell ref="B4:E4"/>
    <mergeCell ref="J4:M4"/>
    <mergeCell ref="B7:E7"/>
    <mergeCell ref="J7:M7"/>
    <mergeCell ref="B8:E8"/>
    <mergeCell ref="B5:E5"/>
    <mergeCell ref="S10:S11"/>
    <mergeCell ref="S96:S97"/>
    <mergeCell ref="S129:S130"/>
    <mergeCell ref="H9:S9"/>
    <mergeCell ref="H8:S8"/>
    <mergeCell ref="S89:S92"/>
    <mergeCell ref="B93:K93"/>
    <mergeCell ref="J89:J92"/>
    <mergeCell ref="B147:J147"/>
    <mergeCell ref="F140:H140"/>
    <mergeCell ref="I140:J140"/>
    <mergeCell ref="F141:H141"/>
    <mergeCell ref="I141:J141"/>
    <mergeCell ref="F142:H142"/>
    <mergeCell ref="I142:J142"/>
    <mergeCell ref="F143:H143"/>
    <mergeCell ref="I143:J143"/>
    <mergeCell ref="D144:E145"/>
    <mergeCell ref="F144:J144"/>
    <mergeCell ref="D9:E9"/>
    <mergeCell ref="Q10:Q11"/>
    <mergeCell ref="R10:R11"/>
    <mergeCell ref="A10:B10"/>
    <mergeCell ref="D10:E10"/>
  </mergeCells>
  <dataValidations xWindow="741" yWindow="283" count="12">
    <dataValidation type="custom" allowBlank="1" showInputMessage="1" showErrorMessage="1" errorTitle="Over 1 FTE" error="You entered a value the exceeds 1 FTE, please fix to continue." sqref="K55:L55 K71:L71 E19:J83">
      <formula1>SUM($E19:$I19)&lt;=1</formula1>
    </dataValidation>
    <dataValidation allowBlank="1" showInputMessage="1" showErrorMessage="1" promptTitle="Instructions:" prompt="If you receive MIECHV funding, please enter the # of slots you serve here" sqref="D10:E10"/>
    <dataValidation allowBlank="1" showInputMessage="1" showErrorMessage="1" promptTitle="Instructions:" prompt="Enter the name of your subconstractor's and fill out one worksheet for each subcontractor." sqref="B7:E7"/>
    <dataValidation allowBlank="1" showInputMessage="1" showErrorMessage="1" promptTitle="Instructions:" prompt="Enter your agency name" sqref="B4:E5"/>
    <dataValidation allowBlank="1" showInputMessage="1" showErrorMessage="1" promptTitle="Instructions:" prompt="Enter Fringe rate for your agency." sqref="D11:E11"/>
    <dataValidation allowBlank="1" showInputMessage="1" showErrorMessage="1" promptTitle="Instructions:" prompt="Enter your per item costs (or per staff cost) below in white boxes only:" sqref="C111:D125 C107:D107 C109:D109 C98:D105"/>
    <dataValidation allowBlank="1" showInputMessage="1" showErrorMessage="1" promptTitle="Instructions:" prompt="Enter qty to be purchased for each item below - WHITE boxes only:" sqref="F98:F104 F115:F119 F123:F125"/>
    <dataValidation type="custom" allowBlank="1" showInputMessage="1" showErrorMessage="1" errorTitle="Over ELD allocation" error="You entered a value that exceeds total in cell C10, please fix to continue." sqref="O12:P12">
      <formula1>SUM($N$12:$P$12)&lt;=$D$9</formula1>
    </dataValidation>
    <dataValidation allowBlank="1" showInputMessage="1" showErrorMessage="1" promptTitle="Instructions:" prompt="Add description" sqref="G123:I125"/>
    <dataValidation allowBlank="1" showInputMessage="1" showErrorMessage="1" promptTitle="Instructions:" prompt="Enter fringe rate for this position" sqref="C90 C92"/>
    <dataValidation allowBlank="1" showErrorMessage="1" promptTitle="Instructions:" prompt="Enter qty to be purchased for each item below - WHITE boxes only:" sqref="F114"/>
    <dataValidation allowBlank="1" showInputMessage="1" showErrorMessage="1" promptTitle="Instructions:" prompt="Enter your additional program expenditures" sqref="B123:B125"/>
  </dataValidations>
  <pageMargins left="0.2" right="0.2" top="0.25" bottom="0.25" header="0" footer="0.3"/>
  <pageSetup paperSize="17" scale="60" orientation="landscape" r:id="rId1"/>
  <headerFooter>
    <oddFooter>&amp;C&amp;P of &amp;N</oddFooter>
  </headerFooter>
  <rowBreaks count="2" manualBreakCount="2">
    <brk id="66" max="16383" man="1"/>
    <brk id="113"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85EEBC46-ED93-4425-ABBE-11804B76A1E5}">
            <xm:f>IF('Lead Agency Budget'!D6="No",1,0)</xm:f>
            <x14:dxf>
              <font>
                <color auto="1"/>
              </font>
              <fill>
                <patternFill>
                  <bgColor theme="1"/>
                </patternFill>
              </fill>
            </x14:dxf>
          </x14:cfRule>
          <xm:sqref>A7:E7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T153"/>
  <sheetViews>
    <sheetView showGridLines="0" zoomScale="70" zoomScaleNormal="70" zoomScaleSheetLayoutView="70" workbookViewId="0">
      <selection activeCell="N154" sqref="N154"/>
    </sheetView>
  </sheetViews>
  <sheetFormatPr defaultColWidth="9.140625" defaultRowHeight="12.75" x14ac:dyDescent="0.2"/>
  <cols>
    <col min="1" max="1" width="37.42578125" style="1" customWidth="1"/>
    <col min="2" max="2" width="35.42578125" style="20" customWidth="1"/>
    <col min="3" max="3" width="12" style="20" customWidth="1"/>
    <col min="4" max="4" width="20.140625" style="29" customWidth="1"/>
    <col min="5" max="5" width="20.140625" style="71" customWidth="1"/>
    <col min="6" max="6" width="16.28515625" style="71" customWidth="1"/>
    <col min="7" max="8" width="16.28515625" style="72" customWidth="1"/>
    <col min="9" max="9" width="21.42578125" style="72" customWidth="1"/>
    <col min="10" max="11" width="20.140625" style="23" customWidth="1"/>
    <col min="12" max="12" width="3" style="24" customWidth="1"/>
    <col min="13" max="13" width="18.7109375" style="24" customWidth="1"/>
    <col min="14" max="17" width="18.7109375" style="36" customWidth="1"/>
    <col min="18" max="19" width="20.140625" style="36" customWidth="1"/>
    <col min="20" max="16384" width="9.140625" style="10"/>
  </cols>
  <sheetData>
    <row r="1" spans="1:19" ht="15.75" customHeight="1" x14ac:dyDescent="0.2">
      <c r="A1" s="544" t="s">
        <v>159</v>
      </c>
      <c r="B1" s="544"/>
      <c r="C1" s="544"/>
      <c r="D1" s="544"/>
      <c r="E1" s="544"/>
      <c r="F1" s="544"/>
      <c r="G1" s="544"/>
      <c r="H1" s="544"/>
      <c r="I1" s="544"/>
      <c r="J1" s="544"/>
      <c r="K1" s="544"/>
      <c r="L1" s="544"/>
      <c r="M1" s="544"/>
      <c r="N1" s="544"/>
      <c r="O1" s="544"/>
      <c r="P1" s="544"/>
      <c r="Q1" s="544"/>
      <c r="R1" s="544"/>
      <c r="S1" s="10"/>
    </row>
    <row r="2" spans="1:19" ht="43.5" customHeight="1" x14ac:dyDescent="0.2">
      <c r="A2" s="544"/>
      <c r="B2" s="544"/>
      <c r="C2" s="544"/>
      <c r="D2" s="544"/>
      <c r="E2" s="544"/>
      <c r="F2" s="544"/>
      <c r="G2" s="544"/>
      <c r="H2" s="544"/>
      <c r="I2" s="544"/>
      <c r="J2" s="544"/>
      <c r="K2" s="544"/>
      <c r="L2" s="544"/>
      <c r="M2" s="544"/>
      <c r="N2" s="544"/>
      <c r="O2" s="544"/>
      <c r="P2" s="544"/>
      <c r="Q2" s="544"/>
      <c r="R2" s="544"/>
      <c r="S2" s="10"/>
    </row>
    <row r="3" spans="1:19" ht="13.5" thickBot="1" x14ac:dyDescent="0.25">
      <c r="A3" s="10"/>
      <c r="B3" s="10"/>
      <c r="C3" s="10"/>
      <c r="D3" s="10"/>
      <c r="E3" s="10"/>
      <c r="F3" s="545"/>
      <c r="G3" s="545"/>
      <c r="H3" s="545"/>
      <c r="I3" s="545"/>
      <c r="J3" s="546"/>
      <c r="K3" s="546"/>
      <c r="L3" s="546"/>
      <c r="M3" s="546"/>
      <c r="N3" s="14"/>
      <c r="O3" s="14"/>
      <c r="P3" s="14"/>
      <c r="Q3" s="15"/>
      <c r="R3" s="16"/>
      <c r="S3" s="16"/>
    </row>
    <row r="4" spans="1:19" ht="27.95" customHeight="1" thickBot="1" x14ac:dyDescent="0.25">
      <c r="A4" s="142" t="s">
        <v>161</v>
      </c>
      <c r="B4" s="655">
        <f>'Lead Agency Budget'!B4:E4</f>
        <v>0</v>
      </c>
      <c r="C4" s="656"/>
      <c r="D4" s="656"/>
      <c r="E4" s="657"/>
      <c r="F4" s="10"/>
      <c r="G4" s="10"/>
      <c r="H4" s="10"/>
      <c r="I4" s="10"/>
      <c r="J4" s="546"/>
      <c r="K4" s="546"/>
      <c r="L4" s="546"/>
      <c r="M4" s="546"/>
      <c r="N4" s="18"/>
      <c r="O4" s="18"/>
      <c r="P4" s="18"/>
      <c r="Q4" s="17"/>
      <c r="R4" s="17"/>
      <c r="S4" s="17"/>
    </row>
    <row r="5" spans="1:19" ht="27.95" customHeight="1" thickBot="1" x14ac:dyDescent="0.25">
      <c r="A5" s="142" t="s">
        <v>166</v>
      </c>
      <c r="B5" s="655">
        <f>'Lead Agency Budget'!B5:E5</f>
        <v>0</v>
      </c>
      <c r="C5" s="656"/>
      <c r="D5" s="656"/>
      <c r="E5" s="657"/>
      <c r="F5" s="10"/>
      <c r="G5" s="10"/>
      <c r="H5" s="10"/>
      <c r="I5" s="10"/>
      <c r="J5" s="174"/>
      <c r="K5" s="349"/>
      <c r="L5" s="174"/>
      <c r="M5" s="174"/>
      <c r="N5" s="18"/>
      <c r="O5" s="18"/>
      <c r="P5" s="18"/>
      <c r="Q5" s="17"/>
      <c r="R5" s="17"/>
      <c r="S5" s="17"/>
    </row>
    <row r="6" spans="1:19" ht="27.95" customHeight="1" thickBot="1" x14ac:dyDescent="0.25">
      <c r="A6" s="148"/>
      <c r="B6" s="148"/>
      <c r="C6" s="148"/>
      <c r="D6" s="148"/>
      <c r="E6" s="148"/>
      <c r="F6" s="148"/>
      <c r="G6" s="148"/>
      <c r="H6" s="148"/>
      <c r="I6" s="149"/>
      <c r="J6" s="150"/>
      <c r="K6" s="150"/>
      <c r="L6" s="174"/>
      <c r="M6" s="174"/>
      <c r="N6" s="18"/>
      <c r="O6" s="18"/>
      <c r="P6" s="18"/>
      <c r="Q6" s="17"/>
      <c r="R6" s="17"/>
      <c r="S6" s="17"/>
    </row>
    <row r="7" spans="1:19" ht="27.95" customHeight="1" thickBot="1" x14ac:dyDescent="0.25">
      <c r="A7" s="142" t="s">
        <v>160</v>
      </c>
      <c r="B7" s="547"/>
      <c r="C7" s="548"/>
      <c r="D7" s="548"/>
      <c r="E7" s="549"/>
      <c r="F7" s="10"/>
      <c r="G7" s="10"/>
      <c r="H7" s="10"/>
      <c r="I7" s="10"/>
      <c r="J7" s="546"/>
      <c r="K7" s="546"/>
      <c r="L7" s="546"/>
      <c r="M7" s="546"/>
      <c r="N7" s="18"/>
      <c r="O7" s="18"/>
      <c r="P7" s="18"/>
      <c r="Q7" s="17"/>
      <c r="R7" s="17"/>
      <c r="S7" s="17"/>
    </row>
    <row r="8" spans="1:19" ht="30.75" customHeight="1" thickBot="1" x14ac:dyDescent="0.25">
      <c r="A8" s="142" t="s">
        <v>144</v>
      </c>
      <c r="B8" s="554" t="str">
        <f>'Lead Agency Budget'!B8:E8</f>
        <v>October 1, 2021 - September 30, 2023</v>
      </c>
      <c r="C8" s="555"/>
      <c r="D8" s="555"/>
      <c r="E8" s="658"/>
      <c r="F8" s="10"/>
      <c r="G8" s="10"/>
      <c r="H8" s="651" t="s">
        <v>145</v>
      </c>
      <c r="I8" s="651"/>
      <c r="J8" s="651"/>
      <c r="K8" s="651"/>
      <c r="L8" s="651"/>
      <c r="M8" s="651"/>
      <c r="N8" s="651"/>
      <c r="O8" s="651"/>
      <c r="P8" s="651"/>
      <c r="Q8" s="651"/>
      <c r="R8" s="651"/>
      <c r="S8" s="651"/>
    </row>
    <row r="9" spans="1:19" ht="27" customHeight="1" thickBot="1" x14ac:dyDescent="0.25">
      <c r="A9" s="232" t="s">
        <v>192</v>
      </c>
      <c r="B9" s="143"/>
      <c r="C9" s="21"/>
      <c r="D9" s="567">
        <f>H12+N12+P12</f>
        <v>0</v>
      </c>
      <c r="E9" s="568"/>
      <c r="F9" s="21"/>
      <c r="G9" s="22"/>
      <c r="H9" s="573" t="s">
        <v>155</v>
      </c>
      <c r="I9" s="574"/>
      <c r="J9" s="574"/>
      <c r="K9" s="574"/>
      <c r="L9" s="574"/>
      <c r="M9" s="574"/>
      <c r="N9" s="574"/>
      <c r="O9" s="574"/>
      <c r="P9" s="574"/>
      <c r="Q9" s="574"/>
      <c r="R9" s="574"/>
      <c r="S9" s="574"/>
    </row>
    <row r="10" spans="1:19" ht="28.5" customHeight="1" thickBot="1" x14ac:dyDescent="0.25">
      <c r="A10" s="232" t="s">
        <v>172</v>
      </c>
      <c r="B10" s="232"/>
      <c r="D10" s="569"/>
      <c r="E10" s="570"/>
      <c r="F10" s="25"/>
      <c r="G10" s="26"/>
      <c r="H10" s="563" t="s">
        <v>189</v>
      </c>
      <c r="I10" s="565" t="s">
        <v>191</v>
      </c>
      <c r="J10" s="565" t="s">
        <v>274</v>
      </c>
      <c r="K10" s="77"/>
      <c r="L10" s="27"/>
      <c r="M10" s="244" t="s">
        <v>0</v>
      </c>
      <c r="N10" s="663" t="s">
        <v>171</v>
      </c>
      <c r="O10" s="562" t="s">
        <v>114</v>
      </c>
      <c r="P10" s="665" t="s">
        <v>113</v>
      </c>
      <c r="Q10" s="558" t="s">
        <v>15</v>
      </c>
      <c r="R10" s="558" t="s">
        <v>129</v>
      </c>
      <c r="S10" s="558" t="s">
        <v>303</v>
      </c>
    </row>
    <row r="11" spans="1:19" ht="31.7" customHeight="1" thickBot="1" x14ac:dyDescent="0.25">
      <c r="A11" s="553" t="s">
        <v>154</v>
      </c>
      <c r="B11" s="553"/>
      <c r="D11" s="659"/>
      <c r="E11" s="660"/>
      <c r="F11" s="25"/>
      <c r="G11" s="28"/>
      <c r="H11" s="564"/>
      <c r="I11" s="566"/>
      <c r="J11" s="566"/>
      <c r="K11" s="77"/>
      <c r="M11" s="243" t="s">
        <v>1</v>
      </c>
      <c r="N11" s="664"/>
      <c r="O11" s="562"/>
      <c r="P11" s="666"/>
      <c r="Q11" s="538"/>
      <c r="R11" s="538"/>
      <c r="S11" s="538"/>
    </row>
    <row r="12" spans="1:19" ht="28.5" customHeight="1" x14ac:dyDescent="0.2">
      <c r="E12" s="30"/>
      <c r="F12" s="30"/>
      <c r="G12" s="31"/>
      <c r="H12" s="252"/>
      <c r="I12" s="252"/>
      <c r="J12" s="130"/>
      <c r="K12" s="367"/>
      <c r="L12" s="33"/>
      <c r="M12" s="128">
        <f>SUM(N12:R12)</f>
        <v>0</v>
      </c>
      <c r="N12" s="130"/>
      <c r="O12" s="234">
        <f>J12</f>
        <v>0</v>
      </c>
      <c r="P12" s="130"/>
      <c r="Q12" s="130"/>
      <c r="R12" s="130"/>
      <c r="S12" s="130"/>
    </row>
    <row r="13" spans="1:19" x14ac:dyDescent="0.2">
      <c r="B13" s="32"/>
      <c r="C13" s="32"/>
      <c r="E13" s="30"/>
      <c r="F13" s="30"/>
      <c r="G13" s="31"/>
      <c r="H13" s="31"/>
      <c r="I13" s="31"/>
      <c r="J13" s="34"/>
      <c r="K13" s="34"/>
      <c r="L13" s="35"/>
    </row>
    <row r="14" spans="1:19" ht="35.25" customHeight="1" x14ac:dyDescent="0.2">
      <c r="A14" s="552" t="s">
        <v>162</v>
      </c>
      <c r="B14" s="552"/>
      <c r="C14" s="37"/>
      <c r="D14" s="37"/>
      <c r="E14" s="37"/>
      <c r="F14" s="37"/>
      <c r="G14" s="37"/>
      <c r="H14" s="37"/>
      <c r="I14" s="37"/>
      <c r="J14" s="38"/>
      <c r="K14" s="38"/>
      <c r="L14" s="39"/>
      <c r="M14" s="40"/>
      <c r="N14" s="41"/>
      <c r="O14" s="41"/>
      <c r="P14" s="41"/>
      <c r="Q14" s="41"/>
      <c r="R14" s="41"/>
      <c r="S14" s="41"/>
    </row>
    <row r="15" spans="1:19" ht="23.85" customHeight="1" x14ac:dyDescent="0.2">
      <c r="C15" s="172"/>
      <c r="D15" s="172"/>
      <c r="E15" s="172"/>
      <c r="F15" s="172"/>
      <c r="G15" s="172"/>
      <c r="H15" s="172"/>
      <c r="I15" s="172"/>
      <c r="J15" s="172"/>
      <c r="K15" s="172"/>
      <c r="L15" s="43"/>
      <c r="M15" s="237" t="s">
        <v>3</v>
      </c>
      <c r="N15" s="351" t="str">
        <f t="shared" ref="N15:S15" si="0">N10</f>
        <v>General Fund</v>
      </c>
      <c r="O15" s="352" t="str">
        <f t="shared" si="0"/>
        <v xml:space="preserve">Medicaid </v>
      </c>
      <c r="P15" s="350" t="str">
        <f t="shared" si="0"/>
        <v>Title IV-B2</v>
      </c>
      <c r="Q15" s="350" t="str">
        <f t="shared" si="0"/>
        <v>MIECHV</v>
      </c>
      <c r="R15" s="350" t="str">
        <f t="shared" si="0"/>
        <v>County GF, Fundraising, Foundation, Grants, Other</v>
      </c>
      <c r="S15" s="350" t="str">
        <f t="shared" si="0"/>
        <v>SSA</v>
      </c>
    </row>
    <row r="16" spans="1:19" ht="43.5" customHeight="1" x14ac:dyDescent="0.2">
      <c r="A16" s="586"/>
      <c r="B16" s="587"/>
      <c r="C16" s="588" t="s">
        <v>115</v>
      </c>
      <c r="D16" s="538" t="s">
        <v>225</v>
      </c>
      <c r="E16" s="579" t="s">
        <v>149</v>
      </c>
      <c r="F16" s="579" t="s">
        <v>150</v>
      </c>
      <c r="G16" s="579" t="s">
        <v>151</v>
      </c>
      <c r="H16" s="579" t="s">
        <v>152</v>
      </c>
      <c r="I16" s="538" t="s">
        <v>153</v>
      </c>
      <c r="J16" s="585" t="s">
        <v>305</v>
      </c>
      <c r="K16" s="538" t="s">
        <v>14</v>
      </c>
      <c r="L16" s="172"/>
      <c r="M16" s="236" t="s">
        <v>1</v>
      </c>
      <c r="N16" s="351"/>
      <c r="O16" s="352"/>
      <c r="P16" s="350"/>
      <c r="Q16" s="350"/>
      <c r="R16" s="350"/>
      <c r="S16" s="350"/>
    </row>
    <row r="17" spans="1:19" ht="15.75" customHeight="1" x14ac:dyDescent="0.2">
      <c r="A17" s="580" t="s">
        <v>170</v>
      </c>
      <c r="B17" s="581"/>
      <c r="C17" s="588"/>
      <c r="D17" s="538"/>
      <c r="E17" s="579"/>
      <c r="F17" s="579"/>
      <c r="G17" s="579"/>
      <c r="H17" s="579"/>
      <c r="I17" s="538"/>
      <c r="J17" s="558"/>
      <c r="K17" s="538"/>
      <c r="L17" s="172"/>
      <c r="M17" s="667"/>
      <c r="N17" s="668"/>
      <c r="O17" s="668"/>
      <c r="P17" s="668"/>
      <c r="Q17" s="668"/>
      <c r="R17" s="668"/>
      <c r="S17" s="10"/>
    </row>
    <row r="18" spans="1:19" ht="15.75" customHeight="1" x14ac:dyDescent="0.2">
      <c r="A18" s="321" t="s">
        <v>265</v>
      </c>
      <c r="B18" s="320"/>
      <c r="C18" s="307"/>
      <c r="D18" s="303"/>
      <c r="E18" s="304"/>
      <c r="F18" s="304"/>
      <c r="G18" s="304"/>
      <c r="H18" s="304"/>
      <c r="I18" s="303"/>
      <c r="J18" s="350"/>
      <c r="K18" s="303"/>
      <c r="L18" s="172"/>
      <c r="M18" s="305"/>
      <c r="N18" s="306"/>
      <c r="O18" s="306"/>
      <c r="P18" s="306"/>
      <c r="Q18" s="306"/>
      <c r="R18" s="306"/>
      <c r="S18" s="353"/>
    </row>
    <row r="19" spans="1:19" x14ac:dyDescent="0.2">
      <c r="A19" s="322">
        <f>D19/2</f>
        <v>0</v>
      </c>
      <c r="B19" s="44" t="s">
        <v>16</v>
      </c>
      <c r="C19" s="45">
        <f>SUM(E19:J19)</f>
        <v>0</v>
      </c>
      <c r="D19" s="131"/>
      <c r="E19" s="177"/>
      <c r="F19" s="177"/>
      <c r="G19" s="177"/>
      <c r="H19" s="177"/>
      <c r="I19" s="177"/>
      <c r="J19" s="177"/>
      <c r="K19" s="46"/>
      <c r="L19" s="61"/>
      <c r="M19" s="48">
        <f t="shared" ref="M19:M82" si="1">SUM(N19:R19)</f>
        <v>0</v>
      </c>
      <c r="N19" s="49">
        <f>D19*E19</f>
        <v>0</v>
      </c>
      <c r="O19" s="49">
        <f>D19*F19</f>
        <v>0</v>
      </c>
      <c r="P19" s="49">
        <f>D19*G19</f>
        <v>0</v>
      </c>
      <c r="Q19" s="49">
        <f>D19*H19</f>
        <v>0</v>
      </c>
      <c r="R19" s="49">
        <f>D19*I19</f>
        <v>0</v>
      </c>
      <c r="S19" s="49">
        <f>D19*J19</f>
        <v>0</v>
      </c>
    </row>
    <row r="20" spans="1:19" ht="15.75" customHeight="1" x14ac:dyDescent="0.2">
      <c r="A20" s="154"/>
      <c r="B20" s="50" t="s">
        <v>4</v>
      </c>
      <c r="C20" s="279"/>
      <c r="D20" s="52"/>
      <c r="E20" s="178"/>
      <c r="F20" s="178"/>
      <c r="G20" s="178"/>
      <c r="H20" s="178"/>
      <c r="I20" s="178"/>
      <c r="J20" s="178"/>
      <c r="K20" s="54">
        <f>IF(C20="",(D19*$D$11),(D19*C20))</f>
        <v>0</v>
      </c>
      <c r="L20" s="61"/>
      <c r="M20" s="48">
        <f t="shared" si="1"/>
        <v>0</v>
      </c>
      <c r="N20" s="49">
        <f>K20*E19</f>
        <v>0</v>
      </c>
      <c r="O20" s="49">
        <f>K20*F19</f>
        <v>0</v>
      </c>
      <c r="P20" s="49">
        <f>K20*G19</f>
        <v>0</v>
      </c>
      <c r="Q20" s="49">
        <f>K20*H19</f>
        <v>0</v>
      </c>
      <c r="R20" s="49">
        <f>K20*I19</f>
        <v>0</v>
      </c>
      <c r="S20" s="49">
        <f>K20*J19</f>
        <v>0</v>
      </c>
    </row>
    <row r="21" spans="1:19" x14ac:dyDescent="0.2">
      <c r="A21" s="322">
        <f>D21/2</f>
        <v>0</v>
      </c>
      <c r="B21" s="44" t="s">
        <v>47</v>
      </c>
      <c r="C21" s="45">
        <f>SUM(E21:J21)</f>
        <v>0</v>
      </c>
      <c r="D21" s="131"/>
      <c r="E21" s="177"/>
      <c r="F21" s="177"/>
      <c r="G21" s="177"/>
      <c r="H21" s="177"/>
      <c r="I21" s="177"/>
      <c r="J21" s="177"/>
      <c r="K21" s="46"/>
      <c r="L21" s="61"/>
      <c r="M21" s="48">
        <f t="shared" si="1"/>
        <v>0</v>
      </c>
      <c r="N21" s="49">
        <f>D21*E21</f>
        <v>0</v>
      </c>
      <c r="O21" s="49">
        <f>D21*F21</f>
        <v>0</v>
      </c>
      <c r="P21" s="49">
        <f>D21*G21</f>
        <v>0</v>
      </c>
      <c r="Q21" s="49">
        <f>D21*H21</f>
        <v>0</v>
      </c>
      <c r="R21" s="49">
        <f>D21*I21</f>
        <v>0</v>
      </c>
      <c r="S21" s="49">
        <f>D21*J21</f>
        <v>0</v>
      </c>
    </row>
    <row r="22" spans="1:19" x14ac:dyDescent="0.2">
      <c r="A22" s="154"/>
      <c r="B22" s="50" t="s">
        <v>4</v>
      </c>
      <c r="C22" s="279"/>
      <c r="D22" s="52"/>
      <c r="E22" s="178"/>
      <c r="F22" s="178"/>
      <c r="G22" s="178"/>
      <c r="H22" s="178"/>
      <c r="I22" s="178"/>
      <c r="J22" s="178"/>
      <c r="K22" s="54">
        <f>IF(C22="",(D21*$D$11),(D21*C22))</f>
        <v>0</v>
      </c>
      <c r="L22" s="61"/>
      <c r="M22" s="48">
        <f t="shared" si="1"/>
        <v>0</v>
      </c>
      <c r="N22" s="49">
        <f>K22*E21</f>
        <v>0</v>
      </c>
      <c r="O22" s="49">
        <f>K22*F21</f>
        <v>0</v>
      </c>
      <c r="P22" s="49">
        <f>K22*G21</f>
        <v>0</v>
      </c>
      <c r="Q22" s="49">
        <f>K22*H21</f>
        <v>0</v>
      </c>
      <c r="R22" s="49">
        <f>K22*I21</f>
        <v>0</v>
      </c>
      <c r="S22" s="49">
        <f>K22*J21</f>
        <v>0</v>
      </c>
    </row>
    <row r="23" spans="1:19" x14ac:dyDescent="0.2">
      <c r="A23" s="322">
        <f>D23/2</f>
        <v>0</v>
      </c>
      <c r="B23" s="44" t="s">
        <v>39</v>
      </c>
      <c r="C23" s="45">
        <f>SUM(E23:J23)</f>
        <v>0</v>
      </c>
      <c r="D23" s="131"/>
      <c r="E23" s="177"/>
      <c r="F23" s="177"/>
      <c r="G23" s="177"/>
      <c r="H23" s="177"/>
      <c r="I23" s="177"/>
      <c r="J23" s="177"/>
      <c r="K23" s="46"/>
      <c r="L23" s="61"/>
      <c r="M23" s="48">
        <f t="shared" si="1"/>
        <v>0</v>
      </c>
      <c r="N23" s="49">
        <f>D23*E23</f>
        <v>0</v>
      </c>
      <c r="O23" s="49">
        <f>D23*F23</f>
        <v>0</v>
      </c>
      <c r="P23" s="49">
        <f>D23*G23</f>
        <v>0</v>
      </c>
      <c r="Q23" s="49">
        <f>D23*H23</f>
        <v>0</v>
      </c>
      <c r="R23" s="49">
        <f>D23*I23</f>
        <v>0</v>
      </c>
      <c r="S23" s="49">
        <f>D23*J23</f>
        <v>0</v>
      </c>
    </row>
    <row r="24" spans="1:19" x14ac:dyDescent="0.2">
      <c r="A24" s="154"/>
      <c r="B24" s="20" t="s">
        <v>4</v>
      </c>
      <c r="C24" s="279"/>
      <c r="D24" s="52"/>
      <c r="E24" s="178"/>
      <c r="F24" s="178"/>
      <c r="G24" s="178"/>
      <c r="H24" s="178"/>
      <c r="I24" s="178"/>
      <c r="J24" s="178"/>
      <c r="K24" s="54">
        <f>IF(C24="",(D23*$D$11),(D23*C24))</f>
        <v>0</v>
      </c>
      <c r="L24" s="61"/>
      <c r="M24" s="48">
        <f t="shared" si="1"/>
        <v>0</v>
      </c>
      <c r="N24" s="49">
        <f>K24*E23</f>
        <v>0</v>
      </c>
      <c r="O24" s="49">
        <f>K24*F23</f>
        <v>0</v>
      </c>
      <c r="P24" s="49">
        <f>K24*G23</f>
        <v>0</v>
      </c>
      <c r="Q24" s="49">
        <f>K24*H23</f>
        <v>0</v>
      </c>
      <c r="R24" s="49">
        <f>K24*I23</f>
        <v>0</v>
      </c>
      <c r="S24" s="49">
        <f>K24*J23</f>
        <v>0</v>
      </c>
    </row>
    <row r="25" spans="1:19" x14ac:dyDescent="0.2">
      <c r="A25" s="322">
        <f>D25/2</f>
        <v>0</v>
      </c>
      <c r="B25" s="44" t="s">
        <v>43</v>
      </c>
      <c r="C25" s="45">
        <f>SUM(E25:J25)</f>
        <v>0</v>
      </c>
      <c r="D25" s="131"/>
      <c r="E25" s="177"/>
      <c r="F25" s="177"/>
      <c r="G25" s="177"/>
      <c r="H25" s="177"/>
      <c r="I25" s="177"/>
      <c r="J25" s="177"/>
      <c r="K25" s="46"/>
      <c r="L25" s="61"/>
      <c r="M25" s="48">
        <f t="shared" si="1"/>
        <v>0</v>
      </c>
      <c r="N25" s="49">
        <f>D25*E25</f>
        <v>0</v>
      </c>
      <c r="O25" s="49">
        <f>D25*F25</f>
        <v>0</v>
      </c>
      <c r="P25" s="49">
        <f>D25*G25</f>
        <v>0</v>
      </c>
      <c r="Q25" s="49">
        <f>D25*H25</f>
        <v>0</v>
      </c>
      <c r="R25" s="49">
        <f>D25*I25</f>
        <v>0</v>
      </c>
      <c r="S25" s="49">
        <f>D25*J25</f>
        <v>0</v>
      </c>
    </row>
    <row r="26" spans="1:19" x14ac:dyDescent="0.2">
      <c r="A26" s="154"/>
      <c r="B26" s="20" t="s">
        <v>4</v>
      </c>
      <c r="C26" s="279"/>
      <c r="D26" s="52"/>
      <c r="E26" s="178"/>
      <c r="F26" s="178"/>
      <c r="G26" s="178"/>
      <c r="H26" s="178"/>
      <c r="I26" s="178"/>
      <c r="J26" s="178"/>
      <c r="K26" s="54">
        <f>IF(C26="",(D25*$D$11),(D25*C26))</f>
        <v>0</v>
      </c>
      <c r="L26" s="61"/>
      <c r="M26" s="48">
        <f t="shared" si="1"/>
        <v>0</v>
      </c>
      <c r="N26" s="49">
        <f>K26*E25</f>
        <v>0</v>
      </c>
      <c r="O26" s="49">
        <f>K26*F25</f>
        <v>0</v>
      </c>
      <c r="P26" s="49">
        <f>K26*G25</f>
        <v>0</v>
      </c>
      <c r="Q26" s="49">
        <f>K26*H25</f>
        <v>0</v>
      </c>
      <c r="R26" s="49">
        <f>K26*I25</f>
        <v>0</v>
      </c>
      <c r="S26" s="49">
        <f>K26*J25</f>
        <v>0</v>
      </c>
    </row>
    <row r="27" spans="1:19" x14ac:dyDescent="0.2">
      <c r="A27" s="322">
        <f>D27/2</f>
        <v>0</v>
      </c>
      <c r="B27" s="44" t="s">
        <v>40</v>
      </c>
      <c r="C27" s="45">
        <f>SUM(E27:J27)</f>
        <v>0</v>
      </c>
      <c r="D27" s="131"/>
      <c r="E27" s="177"/>
      <c r="F27" s="177"/>
      <c r="G27" s="177"/>
      <c r="H27" s="177"/>
      <c r="I27" s="177"/>
      <c r="J27" s="177"/>
      <c r="K27" s="46"/>
      <c r="L27" s="61"/>
      <c r="M27" s="48">
        <f t="shared" si="1"/>
        <v>0</v>
      </c>
      <c r="N27" s="49">
        <f>D27*E27</f>
        <v>0</v>
      </c>
      <c r="O27" s="49">
        <f>D27*F27</f>
        <v>0</v>
      </c>
      <c r="P27" s="49">
        <f>D27*G27</f>
        <v>0</v>
      </c>
      <c r="Q27" s="49">
        <f>D27*H27</f>
        <v>0</v>
      </c>
      <c r="R27" s="49">
        <f>D27*I27</f>
        <v>0</v>
      </c>
      <c r="S27" s="49">
        <f>D27*J27</f>
        <v>0</v>
      </c>
    </row>
    <row r="28" spans="1:19" x14ac:dyDescent="0.2">
      <c r="A28" s="154"/>
      <c r="B28" s="20" t="s">
        <v>4</v>
      </c>
      <c r="C28" s="279"/>
      <c r="D28" s="52"/>
      <c r="E28" s="178"/>
      <c r="F28" s="178"/>
      <c r="G28" s="178"/>
      <c r="H28" s="178"/>
      <c r="I28" s="178"/>
      <c r="J28" s="178"/>
      <c r="K28" s="54">
        <f>IF(C28="",(D27*$D$11),(D27*C28))</f>
        <v>0</v>
      </c>
      <c r="L28" s="61"/>
      <c r="M28" s="48">
        <f t="shared" si="1"/>
        <v>0</v>
      </c>
      <c r="N28" s="49">
        <f>K28*E27</f>
        <v>0</v>
      </c>
      <c r="O28" s="49">
        <f>K28*F27</f>
        <v>0</v>
      </c>
      <c r="P28" s="49">
        <f>K28*G27</f>
        <v>0</v>
      </c>
      <c r="Q28" s="49">
        <f>K28*H27</f>
        <v>0</v>
      </c>
      <c r="R28" s="49">
        <f>K28*I27</f>
        <v>0</v>
      </c>
      <c r="S28" s="49">
        <f>K28*J27</f>
        <v>0</v>
      </c>
    </row>
    <row r="29" spans="1:19" x14ac:dyDescent="0.2">
      <c r="A29" s="322">
        <f>D29/2</f>
        <v>0</v>
      </c>
      <c r="B29" s="44" t="s">
        <v>42</v>
      </c>
      <c r="C29" s="45">
        <f>SUM(E29:J29)</f>
        <v>0</v>
      </c>
      <c r="D29" s="131"/>
      <c r="E29" s="177"/>
      <c r="F29" s="177"/>
      <c r="G29" s="177"/>
      <c r="H29" s="177"/>
      <c r="I29" s="177"/>
      <c r="J29" s="177"/>
      <c r="K29" s="46"/>
      <c r="L29" s="61"/>
      <c r="M29" s="48">
        <f t="shared" si="1"/>
        <v>0</v>
      </c>
      <c r="N29" s="49">
        <f>D29*E29</f>
        <v>0</v>
      </c>
      <c r="O29" s="49">
        <f>D29*F29</f>
        <v>0</v>
      </c>
      <c r="P29" s="49">
        <f>D29*G29</f>
        <v>0</v>
      </c>
      <c r="Q29" s="49">
        <f>D29*H29</f>
        <v>0</v>
      </c>
      <c r="R29" s="49">
        <f>D29*I29</f>
        <v>0</v>
      </c>
      <c r="S29" s="49">
        <f>D29*J29</f>
        <v>0</v>
      </c>
    </row>
    <row r="30" spans="1:19" x14ac:dyDescent="0.2">
      <c r="A30" s="154"/>
      <c r="B30" s="20" t="s">
        <v>4</v>
      </c>
      <c r="C30" s="279"/>
      <c r="D30" s="52"/>
      <c r="E30" s="178"/>
      <c r="F30" s="178"/>
      <c r="G30" s="178"/>
      <c r="H30" s="178"/>
      <c r="I30" s="178"/>
      <c r="J30" s="178"/>
      <c r="K30" s="54">
        <f>IF(C30="",(D29*$D$11),(D29*C30))</f>
        <v>0</v>
      </c>
      <c r="L30" s="61"/>
      <c r="M30" s="48">
        <f t="shared" si="1"/>
        <v>0</v>
      </c>
      <c r="N30" s="49">
        <f>K30*E29</f>
        <v>0</v>
      </c>
      <c r="O30" s="49">
        <f>K30*F29</f>
        <v>0</v>
      </c>
      <c r="P30" s="49">
        <f>K30*G29</f>
        <v>0</v>
      </c>
      <c r="Q30" s="49">
        <f>K30*H29</f>
        <v>0</v>
      </c>
      <c r="R30" s="49">
        <f>K30*I29</f>
        <v>0</v>
      </c>
      <c r="S30" s="49">
        <f>K30*J29</f>
        <v>0</v>
      </c>
    </row>
    <row r="31" spans="1:19" x14ac:dyDescent="0.2">
      <c r="A31" s="322">
        <f>D31/2</f>
        <v>0</v>
      </c>
      <c r="B31" s="44" t="s">
        <v>41</v>
      </c>
      <c r="C31" s="45">
        <f>SUM(E31:J31)</f>
        <v>0</v>
      </c>
      <c r="D31" s="131"/>
      <c r="E31" s="177"/>
      <c r="F31" s="177"/>
      <c r="G31" s="177"/>
      <c r="H31" s="177"/>
      <c r="I31" s="177"/>
      <c r="J31" s="177"/>
      <c r="K31" s="46"/>
      <c r="L31" s="61"/>
      <c r="M31" s="48">
        <f t="shared" si="1"/>
        <v>0</v>
      </c>
      <c r="N31" s="49">
        <f>D31*E31</f>
        <v>0</v>
      </c>
      <c r="O31" s="49">
        <f>D31*F31</f>
        <v>0</v>
      </c>
      <c r="P31" s="49">
        <f>D31*G31</f>
        <v>0</v>
      </c>
      <c r="Q31" s="49">
        <f>D31*H31</f>
        <v>0</v>
      </c>
      <c r="R31" s="49">
        <f>D31*I31</f>
        <v>0</v>
      </c>
      <c r="S31" s="49">
        <f>D31*J31</f>
        <v>0</v>
      </c>
    </row>
    <row r="32" spans="1:19" x14ac:dyDescent="0.2">
      <c r="A32" s="154"/>
      <c r="B32" s="20" t="s">
        <v>4</v>
      </c>
      <c r="C32" s="279"/>
      <c r="D32" s="52"/>
      <c r="E32" s="178"/>
      <c r="F32" s="178"/>
      <c r="G32" s="178"/>
      <c r="H32" s="178"/>
      <c r="I32" s="178"/>
      <c r="J32" s="178"/>
      <c r="K32" s="54">
        <f>IF(C32="",(D31*$D$11),(D31*C32))</f>
        <v>0</v>
      </c>
      <c r="L32" s="61"/>
      <c r="M32" s="48">
        <f t="shared" si="1"/>
        <v>0</v>
      </c>
      <c r="N32" s="49">
        <f>K32*E31</f>
        <v>0</v>
      </c>
      <c r="O32" s="49">
        <f>K32*F31</f>
        <v>0</v>
      </c>
      <c r="P32" s="49">
        <f>K32*G31</f>
        <v>0</v>
      </c>
      <c r="Q32" s="49">
        <f>K32*H31</f>
        <v>0</v>
      </c>
      <c r="R32" s="49">
        <f>K32*I31</f>
        <v>0</v>
      </c>
      <c r="S32" s="49">
        <f>K32*J31</f>
        <v>0</v>
      </c>
    </row>
    <row r="33" spans="1:19" x14ac:dyDescent="0.2">
      <c r="A33" s="322">
        <f>D33/2</f>
        <v>0</v>
      </c>
      <c r="B33" s="44" t="s">
        <v>48</v>
      </c>
      <c r="C33" s="45">
        <f>SUM(E33:J33)</f>
        <v>0</v>
      </c>
      <c r="D33" s="131"/>
      <c r="E33" s="177"/>
      <c r="F33" s="177"/>
      <c r="G33" s="177"/>
      <c r="H33" s="177"/>
      <c r="I33" s="177"/>
      <c r="J33" s="177"/>
      <c r="K33" s="46"/>
      <c r="L33" s="61"/>
      <c r="M33" s="48">
        <f t="shared" si="1"/>
        <v>0</v>
      </c>
      <c r="N33" s="49">
        <f>D33*E33</f>
        <v>0</v>
      </c>
      <c r="O33" s="49">
        <f>D33*F33</f>
        <v>0</v>
      </c>
      <c r="P33" s="49">
        <f>D33*G33</f>
        <v>0</v>
      </c>
      <c r="Q33" s="49">
        <f>D33*H33</f>
        <v>0</v>
      </c>
      <c r="R33" s="49">
        <f>D33*I33</f>
        <v>0</v>
      </c>
      <c r="S33" s="49">
        <f>D33*J33</f>
        <v>0</v>
      </c>
    </row>
    <row r="34" spans="1:19" x14ac:dyDescent="0.2">
      <c r="A34" s="154"/>
      <c r="B34" s="20" t="s">
        <v>4</v>
      </c>
      <c r="C34" s="279"/>
      <c r="D34" s="52"/>
      <c r="E34" s="178"/>
      <c r="F34" s="178"/>
      <c r="G34" s="178"/>
      <c r="H34" s="178"/>
      <c r="I34" s="178"/>
      <c r="J34" s="178"/>
      <c r="K34" s="54">
        <f>IF(C34="",(D33*$D$11),(D33*C34))</f>
        <v>0</v>
      </c>
      <c r="L34" s="61"/>
      <c r="M34" s="48">
        <f t="shared" si="1"/>
        <v>0</v>
      </c>
      <c r="N34" s="49">
        <f>K34*E33</f>
        <v>0</v>
      </c>
      <c r="O34" s="49">
        <f>K34*F33</f>
        <v>0</v>
      </c>
      <c r="P34" s="49">
        <f>K34*G33</f>
        <v>0</v>
      </c>
      <c r="Q34" s="49">
        <f>K34*H33</f>
        <v>0</v>
      </c>
      <c r="R34" s="49">
        <f>K34*I33</f>
        <v>0</v>
      </c>
      <c r="S34" s="49">
        <f>K34*J33</f>
        <v>0</v>
      </c>
    </row>
    <row r="35" spans="1:19" x14ac:dyDescent="0.2">
      <c r="A35" s="322">
        <f>D35/2</f>
        <v>0</v>
      </c>
      <c r="B35" s="44" t="s">
        <v>35</v>
      </c>
      <c r="C35" s="45">
        <f>SUM(E35:J35)</f>
        <v>0</v>
      </c>
      <c r="D35" s="131"/>
      <c r="E35" s="177"/>
      <c r="F35" s="177"/>
      <c r="G35" s="177"/>
      <c r="H35" s="177"/>
      <c r="I35" s="177"/>
      <c r="J35" s="177"/>
      <c r="K35" s="46"/>
      <c r="L35" s="61"/>
      <c r="M35" s="48">
        <f t="shared" si="1"/>
        <v>0</v>
      </c>
      <c r="N35" s="49">
        <f>D35*E35</f>
        <v>0</v>
      </c>
      <c r="O35" s="49">
        <f>D35*F35</f>
        <v>0</v>
      </c>
      <c r="P35" s="49">
        <f>D35*G35</f>
        <v>0</v>
      </c>
      <c r="Q35" s="49">
        <f>D35*H35</f>
        <v>0</v>
      </c>
      <c r="R35" s="49">
        <f>D35*I35</f>
        <v>0</v>
      </c>
      <c r="S35" s="49">
        <f>D35*J35</f>
        <v>0</v>
      </c>
    </row>
    <row r="36" spans="1:19" x14ac:dyDescent="0.2">
      <c r="A36" s="154"/>
      <c r="B36" s="20" t="s">
        <v>4</v>
      </c>
      <c r="C36" s="279"/>
      <c r="D36" s="52"/>
      <c r="E36" s="178"/>
      <c r="F36" s="178"/>
      <c r="G36" s="178"/>
      <c r="H36" s="178"/>
      <c r="I36" s="178"/>
      <c r="J36" s="178"/>
      <c r="K36" s="54">
        <f>IF(C36="",(D35*$D$11),(D35*C36))</f>
        <v>0</v>
      </c>
      <c r="L36" s="61"/>
      <c r="M36" s="48">
        <f t="shared" si="1"/>
        <v>0</v>
      </c>
      <c r="N36" s="49">
        <f>K36*E35</f>
        <v>0</v>
      </c>
      <c r="O36" s="49">
        <f>K36*F35</f>
        <v>0</v>
      </c>
      <c r="P36" s="49">
        <f>K36*G35</f>
        <v>0</v>
      </c>
      <c r="Q36" s="49">
        <f>K36*H35</f>
        <v>0</v>
      </c>
      <c r="R36" s="49">
        <f>K36*I35</f>
        <v>0</v>
      </c>
      <c r="S36" s="49">
        <f>K36*J35</f>
        <v>0</v>
      </c>
    </row>
    <row r="37" spans="1:19" x14ac:dyDescent="0.2">
      <c r="A37" s="322">
        <f>D37/2</f>
        <v>0</v>
      </c>
      <c r="B37" s="44" t="s">
        <v>36</v>
      </c>
      <c r="C37" s="45">
        <f>SUM(E37:J37)</f>
        <v>0</v>
      </c>
      <c r="D37" s="131"/>
      <c r="E37" s="177"/>
      <c r="F37" s="177"/>
      <c r="G37" s="177"/>
      <c r="H37" s="177"/>
      <c r="I37" s="177"/>
      <c r="J37" s="177"/>
      <c r="K37" s="46"/>
      <c r="L37" s="61"/>
      <c r="M37" s="48">
        <f t="shared" si="1"/>
        <v>0</v>
      </c>
      <c r="N37" s="49">
        <f>D37*E37</f>
        <v>0</v>
      </c>
      <c r="O37" s="49">
        <f>D37*F37</f>
        <v>0</v>
      </c>
      <c r="P37" s="49">
        <f>D37*G37</f>
        <v>0</v>
      </c>
      <c r="Q37" s="49">
        <f>D37*H37</f>
        <v>0</v>
      </c>
      <c r="R37" s="49">
        <f>D37*I37</f>
        <v>0</v>
      </c>
      <c r="S37" s="49">
        <f>D37*J37</f>
        <v>0</v>
      </c>
    </row>
    <row r="38" spans="1:19" x14ac:dyDescent="0.2">
      <c r="A38" s="154"/>
      <c r="B38" s="50" t="s">
        <v>4</v>
      </c>
      <c r="C38" s="279"/>
      <c r="D38" s="52"/>
      <c r="E38" s="178"/>
      <c r="F38" s="178"/>
      <c r="G38" s="178"/>
      <c r="H38" s="178"/>
      <c r="I38" s="178"/>
      <c r="J38" s="178"/>
      <c r="K38" s="54">
        <f>IF(C38="",(D37*$D$11),(D37*C38))</f>
        <v>0</v>
      </c>
      <c r="L38" s="61"/>
      <c r="M38" s="48">
        <f t="shared" si="1"/>
        <v>0</v>
      </c>
      <c r="N38" s="49">
        <f>K38*E37</f>
        <v>0</v>
      </c>
      <c r="O38" s="49">
        <f>K38*F37</f>
        <v>0</v>
      </c>
      <c r="P38" s="49">
        <f>K38*G37</f>
        <v>0</v>
      </c>
      <c r="Q38" s="49">
        <f>K38*H37</f>
        <v>0</v>
      </c>
      <c r="R38" s="49">
        <f>K38*I37</f>
        <v>0</v>
      </c>
      <c r="S38" s="49">
        <f>K38*J37</f>
        <v>0</v>
      </c>
    </row>
    <row r="39" spans="1:19" x14ac:dyDescent="0.2">
      <c r="A39" s="322">
        <f>D39/2</f>
        <v>0</v>
      </c>
      <c r="B39" s="44" t="s">
        <v>37</v>
      </c>
      <c r="C39" s="45">
        <f>SUM(E39:J39)</f>
        <v>0</v>
      </c>
      <c r="D39" s="131"/>
      <c r="E39" s="177"/>
      <c r="F39" s="177"/>
      <c r="G39" s="177"/>
      <c r="H39" s="177"/>
      <c r="I39" s="177"/>
      <c r="J39" s="177"/>
      <c r="K39" s="46"/>
      <c r="L39" s="61"/>
      <c r="M39" s="48">
        <f t="shared" si="1"/>
        <v>0</v>
      </c>
      <c r="N39" s="49">
        <f>D39*E39</f>
        <v>0</v>
      </c>
      <c r="O39" s="49">
        <f>D39*F39</f>
        <v>0</v>
      </c>
      <c r="P39" s="49">
        <f>D39*G39</f>
        <v>0</v>
      </c>
      <c r="Q39" s="49">
        <f>D39*H39</f>
        <v>0</v>
      </c>
      <c r="R39" s="49">
        <f>D39*I39</f>
        <v>0</v>
      </c>
      <c r="S39" s="49">
        <f>D39*J39</f>
        <v>0</v>
      </c>
    </row>
    <row r="40" spans="1:19" x14ac:dyDescent="0.2">
      <c r="A40" s="154"/>
      <c r="B40" s="50" t="s">
        <v>4</v>
      </c>
      <c r="C40" s="279"/>
      <c r="D40" s="52"/>
      <c r="E40" s="178"/>
      <c r="F40" s="178"/>
      <c r="G40" s="178"/>
      <c r="H40" s="178"/>
      <c r="I40" s="178"/>
      <c r="J40" s="178"/>
      <c r="K40" s="54">
        <f>IF(C40="",(D39*$D$11),(D39*C40))</f>
        <v>0</v>
      </c>
      <c r="L40" s="61"/>
      <c r="M40" s="48">
        <f t="shared" si="1"/>
        <v>0</v>
      </c>
      <c r="N40" s="49">
        <f>K40*E39</f>
        <v>0</v>
      </c>
      <c r="O40" s="49">
        <f>K40*F39</f>
        <v>0</v>
      </c>
      <c r="P40" s="49">
        <f>K40*G39</f>
        <v>0</v>
      </c>
      <c r="Q40" s="49">
        <f>K40*H39</f>
        <v>0</v>
      </c>
      <c r="R40" s="49">
        <f>K40*I39</f>
        <v>0</v>
      </c>
      <c r="S40" s="49">
        <f>K40*J39</f>
        <v>0</v>
      </c>
    </row>
    <row r="41" spans="1:19" x14ac:dyDescent="0.2">
      <c r="A41" s="322">
        <f>D41/2</f>
        <v>0</v>
      </c>
      <c r="B41" s="44" t="s">
        <v>38</v>
      </c>
      <c r="C41" s="45">
        <f>SUM(E41:J41)</f>
        <v>0</v>
      </c>
      <c r="D41" s="131"/>
      <c r="E41" s="177"/>
      <c r="F41" s="177"/>
      <c r="G41" s="177"/>
      <c r="H41" s="177"/>
      <c r="I41" s="177"/>
      <c r="J41" s="177"/>
      <c r="K41" s="46"/>
      <c r="L41" s="61"/>
      <c r="M41" s="48">
        <f t="shared" si="1"/>
        <v>0</v>
      </c>
      <c r="N41" s="49">
        <f>D41*E41</f>
        <v>0</v>
      </c>
      <c r="O41" s="49">
        <f>D41*F41</f>
        <v>0</v>
      </c>
      <c r="P41" s="49">
        <f>D41*G41</f>
        <v>0</v>
      </c>
      <c r="Q41" s="49">
        <f>D41*H41</f>
        <v>0</v>
      </c>
      <c r="R41" s="49">
        <f>D41*I41</f>
        <v>0</v>
      </c>
      <c r="S41" s="49">
        <f>D41*J41</f>
        <v>0</v>
      </c>
    </row>
    <row r="42" spans="1:19" x14ac:dyDescent="0.2">
      <c r="A42" s="154"/>
      <c r="B42" s="50" t="s">
        <v>4</v>
      </c>
      <c r="C42" s="279"/>
      <c r="D42" s="52"/>
      <c r="E42" s="178"/>
      <c r="F42" s="178"/>
      <c r="G42" s="178"/>
      <c r="H42" s="178"/>
      <c r="I42" s="178"/>
      <c r="J42" s="178"/>
      <c r="K42" s="54">
        <f>IF(C42="",(D41*$D$11),(D41*C42))</f>
        <v>0</v>
      </c>
      <c r="L42" s="61"/>
      <c r="M42" s="48">
        <f t="shared" si="1"/>
        <v>0</v>
      </c>
      <c r="N42" s="49">
        <f>K42*E41</f>
        <v>0</v>
      </c>
      <c r="O42" s="49">
        <f>K42*F41</f>
        <v>0</v>
      </c>
      <c r="P42" s="49">
        <f>K42*G41</f>
        <v>0</v>
      </c>
      <c r="Q42" s="49">
        <f>K42*H41</f>
        <v>0</v>
      </c>
      <c r="R42" s="49">
        <f>K42*I41</f>
        <v>0</v>
      </c>
      <c r="S42" s="49">
        <f>K42*J41</f>
        <v>0</v>
      </c>
    </row>
    <row r="43" spans="1:19" x14ac:dyDescent="0.2">
      <c r="A43" s="322">
        <f>D43/2</f>
        <v>0</v>
      </c>
      <c r="B43" s="44" t="s">
        <v>118</v>
      </c>
      <c r="C43" s="45">
        <f>SUM(E43:J43)</f>
        <v>0</v>
      </c>
      <c r="D43" s="131"/>
      <c r="E43" s="177"/>
      <c r="F43" s="177"/>
      <c r="G43" s="177"/>
      <c r="H43" s="177"/>
      <c r="I43" s="177"/>
      <c r="J43" s="177"/>
      <c r="K43" s="46"/>
      <c r="L43" s="61"/>
      <c r="M43" s="48">
        <f t="shared" si="1"/>
        <v>0</v>
      </c>
      <c r="N43" s="49">
        <f>D43*E43</f>
        <v>0</v>
      </c>
      <c r="O43" s="49">
        <f>D43*F43</f>
        <v>0</v>
      </c>
      <c r="P43" s="49">
        <f>D43*G43</f>
        <v>0</v>
      </c>
      <c r="Q43" s="49">
        <f>D43*H43</f>
        <v>0</v>
      </c>
      <c r="R43" s="49">
        <f>D43*I43</f>
        <v>0</v>
      </c>
      <c r="S43" s="49">
        <f>D43*J43</f>
        <v>0</v>
      </c>
    </row>
    <row r="44" spans="1:19" x14ac:dyDescent="0.2">
      <c r="A44" s="323"/>
      <c r="B44" s="20" t="s">
        <v>4</v>
      </c>
      <c r="C44" s="279"/>
      <c r="D44" s="52"/>
      <c r="E44" s="178"/>
      <c r="F44" s="178"/>
      <c r="G44" s="178"/>
      <c r="H44" s="178"/>
      <c r="I44" s="178"/>
      <c r="J44" s="178"/>
      <c r="K44" s="54">
        <f>IF(C44="",(D43*$D$11),(D43*C44))</f>
        <v>0</v>
      </c>
      <c r="L44" s="61"/>
      <c r="M44" s="48">
        <f t="shared" si="1"/>
        <v>0</v>
      </c>
      <c r="N44" s="49">
        <f>K44*E43</f>
        <v>0</v>
      </c>
      <c r="O44" s="49">
        <f>K44*F43</f>
        <v>0</v>
      </c>
      <c r="P44" s="49">
        <f>K44*G43</f>
        <v>0</v>
      </c>
      <c r="Q44" s="49">
        <f>K44*H43</f>
        <v>0</v>
      </c>
      <c r="R44" s="49">
        <f>K44*I43</f>
        <v>0</v>
      </c>
      <c r="S44" s="49">
        <f>K44*J43</f>
        <v>0</v>
      </c>
    </row>
    <row r="45" spans="1:19" x14ac:dyDescent="0.2">
      <c r="A45" s="322">
        <f>D45/2</f>
        <v>0</v>
      </c>
      <c r="B45" s="44" t="s">
        <v>17</v>
      </c>
      <c r="C45" s="45">
        <f>SUM(E45:J45)</f>
        <v>0</v>
      </c>
      <c r="D45" s="131"/>
      <c r="E45" s="177"/>
      <c r="F45" s="177"/>
      <c r="G45" s="177"/>
      <c r="H45" s="177"/>
      <c r="I45" s="177"/>
      <c r="J45" s="177"/>
      <c r="K45" s="46"/>
      <c r="L45" s="61"/>
      <c r="M45" s="48">
        <f t="shared" si="1"/>
        <v>0</v>
      </c>
      <c r="N45" s="49">
        <f>D45*E45</f>
        <v>0</v>
      </c>
      <c r="O45" s="49">
        <f>D45*F45</f>
        <v>0</v>
      </c>
      <c r="P45" s="49">
        <f>D45*G45</f>
        <v>0</v>
      </c>
      <c r="Q45" s="49">
        <f>D45*H45</f>
        <v>0</v>
      </c>
      <c r="R45" s="49">
        <f>D45*I45</f>
        <v>0</v>
      </c>
      <c r="S45" s="49">
        <f>D45*J45</f>
        <v>0</v>
      </c>
    </row>
    <row r="46" spans="1:19" x14ac:dyDescent="0.2">
      <c r="A46" s="323"/>
      <c r="B46" s="20" t="s">
        <v>4</v>
      </c>
      <c r="C46" s="279"/>
      <c r="D46" s="52"/>
      <c r="E46" s="179"/>
      <c r="F46" s="179"/>
      <c r="G46" s="179"/>
      <c r="H46" s="179"/>
      <c r="I46" s="179"/>
      <c r="J46" s="179"/>
      <c r="K46" s="54">
        <f>IF(C46="",(D45*$D$11),(D45*C46))</f>
        <v>0</v>
      </c>
      <c r="L46" s="61"/>
      <c r="M46" s="48">
        <f t="shared" si="1"/>
        <v>0</v>
      </c>
      <c r="N46" s="49">
        <f>K46*E45</f>
        <v>0</v>
      </c>
      <c r="O46" s="49">
        <f>K46*F45</f>
        <v>0</v>
      </c>
      <c r="P46" s="49">
        <f>K46*G45</f>
        <v>0</v>
      </c>
      <c r="Q46" s="49">
        <f>K46*H45</f>
        <v>0</v>
      </c>
      <c r="R46" s="49">
        <f>K46*I45</f>
        <v>0</v>
      </c>
      <c r="S46" s="49">
        <f>K46*J45</f>
        <v>0</v>
      </c>
    </row>
    <row r="47" spans="1:19" x14ac:dyDescent="0.2">
      <c r="A47" s="322">
        <f>D47/2</f>
        <v>0</v>
      </c>
      <c r="B47" s="44" t="s">
        <v>18</v>
      </c>
      <c r="C47" s="45">
        <f>SUM(E47:J47)</f>
        <v>0</v>
      </c>
      <c r="D47" s="131"/>
      <c r="E47" s="177"/>
      <c r="F47" s="177"/>
      <c r="G47" s="177"/>
      <c r="H47" s="177"/>
      <c r="I47" s="177"/>
      <c r="J47" s="177"/>
      <c r="K47" s="46"/>
      <c r="L47" s="61"/>
      <c r="M47" s="48">
        <f t="shared" si="1"/>
        <v>0</v>
      </c>
      <c r="N47" s="49">
        <f>D47*E47</f>
        <v>0</v>
      </c>
      <c r="O47" s="49">
        <f>D47*F47</f>
        <v>0</v>
      </c>
      <c r="P47" s="49">
        <f>D47*G47</f>
        <v>0</v>
      </c>
      <c r="Q47" s="49">
        <f>D47*H47</f>
        <v>0</v>
      </c>
      <c r="R47" s="49">
        <f>D47*I47</f>
        <v>0</v>
      </c>
      <c r="S47" s="49">
        <f>D47*J47</f>
        <v>0</v>
      </c>
    </row>
    <row r="48" spans="1:19" x14ac:dyDescent="0.2">
      <c r="A48" s="323"/>
      <c r="B48" s="20" t="s">
        <v>4</v>
      </c>
      <c r="C48" s="279"/>
      <c r="D48" s="52"/>
      <c r="E48" s="178"/>
      <c r="F48" s="178"/>
      <c r="G48" s="178"/>
      <c r="H48" s="178"/>
      <c r="I48" s="178"/>
      <c r="J48" s="178"/>
      <c r="K48" s="54">
        <f>IF(C48="",(D47*$D$11),(D47*C48))</f>
        <v>0</v>
      </c>
      <c r="L48" s="61"/>
      <c r="M48" s="48">
        <f t="shared" si="1"/>
        <v>0</v>
      </c>
      <c r="N48" s="49">
        <f>K48*E47</f>
        <v>0</v>
      </c>
      <c r="O48" s="49">
        <f>K48*F47</f>
        <v>0</v>
      </c>
      <c r="P48" s="49">
        <f>K48*G47</f>
        <v>0</v>
      </c>
      <c r="Q48" s="49">
        <f>K48*H47</f>
        <v>0</v>
      </c>
      <c r="R48" s="49">
        <f>K48*I47</f>
        <v>0</v>
      </c>
      <c r="S48" s="49">
        <f>K48*J47</f>
        <v>0</v>
      </c>
    </row>
    <row r="49" spans="1:19" x14ac:dyDescent="0.2">
      <c r="A49" s="322">
        <f>D49/2</f>
        <v>0</v>
      </c>
      <c r="B49" s="44" t="s">
        <v>19</v>
      </c>
      <c r="C49" s="45">
        <f>SUM(E49:J49)</f>
        <v>0</v>
      </c>
      <c r="D49" s="131"/>
      <c r="E49" s="177"/>
      <c r="F49" s="177"/>
      <c r="G49" s="177"/>
      <c r="H49" s="177"/>
      <c r="I49" s="177"/>
      <c r="J49" s="177"/>
      <c r="K49" s="46"/>
      <c r="L49" s="61"/>
      <c r="M49" s="48">
        <f t="shared" si="1"/>
        <v>0</v>
      </c>
      <c r="N49" s="49">
        <f>D49*E49</f>
        <v>0</v>
      </c>
      <c r="O49" s="49">
        <f>D49*F49</f>
        <v>0</v>
      </c>
      <c r="P49" s="49">
        <f>D49*G49</f>
        <v>0</v>
      </c>
      <c r="Q49" s="49">
        <f>D49*H49</f>
        <v>0</v>
      </c>
      <c r="R49" s="49">
        <f>D49*I49</f>
        <v>0</v>
      </c>
      <c r="S49" s="49">
        <f>D49*J49</f>
        <v>0</v>
      </c>
    </row>
    <row r="50" spans="1:19" x14ac:dyDescent="0.2">
      <c r="A50" s="323"/>
      <c r="B50" s="20" t="s">
        <v>4</v>
      </c>
      <c r="C50" s="279"/>
      <c r="D50" s="52"/>
      <c r="E50" s="178"/>
      <c r="F50" s="178"/>
      <c r="G50" s="178"/>
      <c r="H50" s="178"/>
      <c r="I50" s="178"/>
      <c r="J50" s="178"/>
      <c r="K50" s="54">
        <f>IF(C50="",(D49*$D$11),(D49*C50))</f>
        <v>0</v>
      </c>
      <c r="L50" s="61"/>
      <c r="M50" s="48">
        <f t="shared" si="1"/>
        <v>0</v>
      </c>
      <c r="N50" s="49">
        <f>K50*E49</f>
        <v>0</v>
      </c>
      <c r="O50" s="49">
        <f>K50*F49</f>
        <v>0</v>
      </c>
      <c r="P50" s="49">
        <f>K50*G49</f>
        <v>0</v>
      </c>
      <c r="Q50" s="49">
        <f>K50*H49</f>
        <v>0</v>
      </c>
      <c r="R50" s="49">
        <f>K50*I49</f>
        <v>0</v>
      </c>
      <c r="S50" s="49">
        <f>K50*J49</f>
        <v>0</v>
      </c>
    </row>
    <row r="51" spans="1:19" x14ac:dyDescent="0.2">
      <c r="A51" s="322">
        <f>D51/2</f>
        <v>0</v>
      </c>
      <c r="B51" s="44" t="s">
        <v>20</v>
      </c>
      <c r="C51" s="45">
        <f>SUM(E51:J51)</f>
        <v>0</v>
      </c>
      <c r="D51" s="131"/>
      <c r="E51" s="177"/>
      <c r="F51" s="177"/>
      <c r="G51" s="177"/>
      <c r="H51" s="177"/>
      <c r="I51" s="177"/>
      <c r="J51" s="177"/>
      <c r="K51" s="46"/>
      <c r="L51" s="61"/>
      <c r="M51" s="48">
        <f t="shared" si="1"/>
        <v>0</v>
      </c>
      <c r="N51" s="49">
        <f>D51*E51</f>
        <v>0</v>
      </c>
      <c r="O51" s="49">
        <f>D51*F51</f>
        <v>0</v>
      </c>
      <c r="P51" s="49">
        <f>D51*G51</f>
        <v>0</v>
      </c>
      <c r="Q51" s="49">
        <f>D51*H51</f>
        <v>0</v>
      </c>
      <c r="R51" s="49">
        <f>D51*I51</f>
        <v>0</v>
      </c>
      <c r="S51" s="49">
        <f>D51*J51</f>
        <v>0</v>
      </c>
    </row>
    <row r="52" spans="1:19" x14ac:dyDescent="0.2">
      <c r="A52" s="323"/>
      <c r="B52" s="20" t="s">
        <v>4</v>
      </c>
      <c r="C52" s="279"/>
      <c r="D52" s="52"/>
      <c r="E52" s="178"/>
      <c r="F52" s="178"/>
      <c r="G52" s="178"/>
      <c r="H52" s="178"/>
      <c r="I52" s="178"/>
      <c r="J52" s="178"/>
      <c r="K52" s="54">
        <f>IF(C52="",(D51*$D$11),(D51*C52))</f>
        <v>0</v>
      </c>
      <c r="L52" s="61"/>
      <c r="M52" s="48">
        <f t="shared" si="1"/>
        <v>0</v>
      </c>
      <c r="N52" s="49">
        <f>K52*E51</f>
        <v>0</v>
      </c>
      <c r="O52" s="49">
        <f>K52*F51</f>
        <v>0</v>
      </c>
      <c r="P52" s="49">
        <f>K52*G51</f>
        <v>0</v>
      </c>
      <c r="Q52" s="49">
        <f>K52*H51</f>
        <v>0</v>
      </c>
      <c r="R52" s="49">
        <f>K52*I51</f>
        <v>0</v>
      </c>
      <c r="S52" s="49">
        <f>K52*J51</f>
        <v>0</v>
      </c>
    </row>
    <row r="53" spans="1:19" x14ac:dyDescent="0.2">
      <c r="A53" s="322">
        <f>D53/2</f>
        <v>0</v>
      </c>
      <c r="B53" s="44" t="s">
        <v>21</v>
      </c>
      <c r="C53" s="45">
        <f>SUM(E53:J53)</f>
        <v>0</v>
      </c>
      <c r="D53" s="131"/>
      <c r="E53" s="177"/>
      <c r="F53" s="177"/>
      <c r="G53" s="177"/>
      <c r="H53" s="177"/>
      <c r="I53" s="177"/>
      <c r="J53" s="177"/>
      <c r="K53" s="46"/>
      <c r="L53" s="61"/>
      <c r="M53" s="48">
        <f t="shared" si="1"/>
        <v>0</v>
      </c>
      <c r="N53" s="49">
        <f>D53*E53</f>
        <v>0</v>
      </c>
      <c r="O53" s="49">
        <f>D53*F53</f>
        <v>0</v>
      </c>
      <c r="P53" s="49">
        <f>D53*G53</f>
        <v>0</v>
      </c>
      <c r="Q53" s="49">
        <f>D53*H53</f>
        <v>0</v>
      </c>
      <c r="R53" s="49">
        <f>D53*I53</f>
        <v>0</v>
      </c>
      <c r="S53" s="49">
        <f>D53*J53</f>
        <v>0</v>
      </c>
    </row>
    <row r="54" spans="1:19" x14ac:dyDescent="0.2">
      <c r="A54" s="323"/>
      <c r="B54" s="20" t="s">
        <v>4</v>
      </c>
      <c r="C54" s="279"/>
      <c r="D54" s="52"/>
      <c r="E54" s="178"/>
      <c r="F54" s="178"/>
      <c r="G54" s="178"/>
      <c r="H54" s="178"/>
      <c r="I54" s="178"/>
      <c r="J54" s="178"/>
      <c r="K54" s="54">
        <f>IF(C54="",(D53*$D$11),(D53*C54))</f>
        <v>0</v>
      </c>
      <c r="L54" s="61"/>
      <c r="M54" s="48">
        <f t="shared" si="1"/>
        <v>0</v>
      </c>
      <c r="N54" s="49">
        <f>K54*E53</f>
        <v>0</v>
      </c>
      <c r="O54" s="49">
        <f>K54*F53</f>
        <v>0</v>
      </c>
      <c r="P54" s="49">
        <f>K54*G53</f>
        <v>0</v>
      </c>
      <c r="Q54" s="49">
        <f>K54*H53</f>
        <v>0</v>
      </c>
      <c r="R54" s="49">
        <f>K54*I53</f>
        <v>0</v>
      </c>
      <c r="S54" s="49">
        <f>K54*J53</f>
        <v>0</v>
      </c>
    </row>
    <row r="55" spans="1:19" x14ac:dyDescent="0.2">
      <c r="A55" s="322">
        <f>D55/2</f>
        <v>0</v>
      </c>
      <c r="B55" s="44" t="s">
        <v>22</v>
      </c>
      <c r="C55" s="45">
        <f>SUM(E55:J55)</f>
        <v>0</v>
      </c>
      <c r="D55" s="131"/>
      <c r="E55" s="177"/>
      <c r="F55" s="177"/>
      <c r="G55" s="177"/>
      <c r="H55" s="177"/>
      <c r="I55" s="177"/>
      <c r="J55" s="177"/>
      <c r="K55" s="177"/>
      <c r="L55" s="378"/>
      <c r="M55" s="48">
        <f t="shared" si="1"/>
        <v>0</v>
      </c>
      <c r="N55" s="49">
        <f>D55*E55</f>
        <v>0</v>
      </c>
      <c r="O55" s="49">
        <f>D55*F55</f>
        <v>0</v>
      </c>
      <c r="P55" s="49">
        <f>D55*G55</f>
        <v>0</v>
      </c>
      <c r="Q55" s="49">
        <f>D55*H55</f>
        <v>0</v>
      </c>
      <c r="R55" s="49">
        <f>D55*I55</f>
        <v>0</v>
      </c>
      <c r="S55" s="49">
        <f>D55*J55</f>
        <v>0</v>
      </c>
    </row>
    <row r="56" spans="1:19" x14ac:dyDescent="0.2">
      <c r="A56" s="323"/>
      <c r="B56" s="20" t="s">
        <v>4</v>
      </c>
      <c r="C56" s="279"/>
      <c r="D56" s="52"/>
      <c r="E56" s="179"/>
      <c r="F56" s="179"/>
      <c r="G56" s="179"/>
      <c r="H56" s="179"/>
      <c r="I56" s="179"/>
      <c r="J56" s="179"/>
      <c r="K56" s="54">
        <f>IF(C56="",(D55*$D$11),(D55*C56))</f>
        <v>0</v>
      </c>
      <c r="L56" s="61"/>
      <c r="M56" s="48">
        <f t="shared" si="1"/>
        <v>0</v>
      </c>
      <c r="N56" s="49">
        <f>K56*E55</f>
        <v>0</v>
      </c>
      <c r="O56" s="49">
        <f>K56*F55</f>
        <v>0</v>
      </c>
      <c r="P56" s="49">
        <f>K56*G55</f>
        <v>0</v>
      </c>
      <c r="Q56" s="49">
        <f>K56*H55</f>
        <v>0</v>
      </c>
      <c r="R56" s="49">
        <f>K56*I55</f>
        <v>0</v>
      </c>
      <c r="S56" s="49">
        <f>K56*J55</f>
        <v>0</v>
      </c>
    </row>
    <row r="57" spans="1:19" x14ac:dyDescent="0.2">
      <c r="A57" s="322">
        <f>D57/2</f>
        <v>0</v>
      </c>
      <c r="B57" s="44" t="s">
        <v>23</v>
      </c>
      <c r="C57" s="45">
        <f>SUM(E57:J57)</f>
        <v>0</v>
      </c>
      <c r="D57" s="131"/>
      <c r="E57" s="177"/>
      <c r="F57" s="177"/>
      <c r="G57" s="177"/>
      <c r="H57" s="177"/>
      <c r="I57" s="177"/>
      <c r="J57" s="177"/>
      <c r="K57" s="46"/>
      <c r="L57" s="61"/>
      <c r="M57" s="48">
        <f t="shared" si="1"/>
        <v>0</v>
      </c>
      <c r="N57" s="49">
        <f>D57*E57</f>
        <v>0</v>
      </c>
      <c r="O57" s="49">
        <f>D57*F57</f>
        <v>0</v>
      </c>
      <c r="P57" s="49">
        <f>D57*G57</f>
        <v>0</v>
      </c>
      <c r="Q57" s="49">
        <f>D57*H57</f>
        <v>0</v>
      </c>
      <c r="R57" s="49">
        <f>D57*I57</f>
        <v>0</v>
      </c>
      <c r="S57" s="49">
        <f>D57*J57</f>
        <v>0</v>
      </c>
    </row>
    <row r="58" spans="1:19" x14ac:dyDescent="0.2">
      <c r="A58" s="323"/>
      <c r="B58" s="20" t="s">
        <v>4</v>
      </c>
      <c r="C58" s="279"/>
      <c r="D58" s="52"/>
      <c r="E58" s="178"/>
      <c r="F58" s="178"/>
      <c r="G58" s="178"/>
      <c r="H58" s="178"/>
      <c r="I58" s="178"/>
      <c r="J58" s="178"/>
      <c r="K58" s="54">
        <f>IF(C58="",(D57*$D$11),(D57*C58))</f>
        <v>0</v>
      </c>
      <c r="L58" s="61"/>
      <c r="M58" s="48">
        <f t="shared" si="1"/>
        <v>0</v>
      </c>
      <c r="N58" s="49">
        <f>K58*E57</f>
        <v>0</v>
      </c>
      <c r="O58" s="49">
        <f>K58*F57</f>
        <v>0</v>
      </c>
      <c r="P58" s="49">
        <f>K58*G57</f>
        <v>0</v>
      </c>
      <c r="Q58" s="49">
        <f>K58*H57</f>
        <v>0</v>
      </c>
      <c r="R58" s="49">
        <f>K58*I57</f>
        <v>0</v>
      </c>
      <c r="S58" s="49">
        <f>K58*J57</f>
        <v>0</v>
      </c>
    </row>
    <row r="59" spans="1:19" x14ac:dyDescent="0.2">
      <c r="A59" s="322">
        <f>D59/2</f>
        <v>0</v>
      </c>
      <c r="B59" s="44" t="s">
        <v>24</v>
      </c>
      <c r="C59" s="45">
        <f>SUM(E59:J59)</f>
        <v>0</v>
      </c>
      <c r="D59" s="131"/>
      <c r="E59" s="177"/>
      <c r="F59" s="177"/>
      <c r="G59" s="177"/>
      <c r="H59" s="177"/>
      <c r="I59" s="177"/>
      <c r="J59" s="177"/>
      <c r="K59" s="46"/>
      <c r="L59" s="61"/>
      <c r="M59" s="48">
        <f t="shared" si="1"/>
        <v>0</v>
      </c>
      <c r="N59" s="49">
        <f>D59*E59</f>
        <v>0</v>
      </c>
      <c r="O59" s="49">
        <f>D59*F59</f>
        <v>0</v>
      </c>
      <c r="P59" s="49">
        <f>D59*G59</f>
        <v>0</v>
      </c>
      <c r="Q59" s="49">
        <f>D59*H59</f>
        <v>0</v>
      </c>
      <c r="R59" s="49">
        <f>D59*I59</f>
        <v>0</v>
      </c>
      <c r="S59" s="49">
        <f>D59*J59</f>
        <v>0</v>
      </c>
    </row>
    <row r="60" spans="1:19" x14ac:dyDescent="0.2">
      <c r="A60" s="323"/>
      <c r="B60" s="20" t="s">
        <v>4</v>
      </c>
      <c r="C60" s="279"/>
      <c r="D60" s="52"/>
      <c r="E60" s="178"/>
      <c r="F60" s="178"/>
      <c r="G60" s="178"/>
      <c r="H60" s="178"/>
      <c r="I60" s="178"/>
      <c r="J60" s="178"/>
      <c r="K60" s="54">
        <f>IF(C60="",(D59*$D$11),(D59*C60))</f>
        <v>0</v>
      </c>
      <c r="L60" s="61"/>
      <c r="M60" s="48">
        <f t="shared" si="1"/>
        <v>0</v>
      </c>
      <c r="N60" s="49">
        <f>K60*E59</f>
        <v>0</v>
      </c>
      <c r="O60" s="49">
        <f>K60*F59</f>
        <v>0</v>
      </c>
      <c r="P60" s="49">
        <f>K60*G59</f>
        <v>0</v>
      </c>
      <c r="Q60" s="49">
        <f>K60*H59</f>
        <v>0</v>
      </c>
      <c r="R60" s="49">
        <f>K60*I59</f>
        <v>0</v>
      </c>
      <c r="S60" s="49">
        <f>K60*J59</f>
        <v>0</v>
      </c>
    </row>
    <row r="61" spans="1:19" x14ac:dyDescent="0.2">
      <c r="A61" s="322">
        <f>D61/2</f>
        <v>0</v>
      </c>
      <c r="B61" s="44" t="s">
        <v>25</v>
      </c>
      <c r="C61" s="45">
        <f>SUM(E61:J61)</f>
        <v>0</v>
      </c>
      <c r="D61" s="131"/>
      <c r="E61" s="177"/>
      <c r="F61" s="177"/>
      <c r="G61" s="177"/>
      <c r="H61" s="177"/>
      <c r="I61" s="177"/>
      <c r="J61" s="177"/>
      <c r="K61" s="46"/>
      <c r="L61" s="61"/>
      <c r="M61" s="48">
        <f t="shared" si="1"/>
        <v>0</v>
      </c>
      <c r="N61" s="49">
        <f>D61*E61</f>
        <v>0</v>
      </c>
      <c r="O61" s="49">
        <f>D61*F61</f>
        <v>0</v>
      </c>
      <c r="P61" s="49">
        <f>D61*G61</f>
        <v>0</v>
      </c>
      <c r="Q61" s="49">
        <f>D61*H61</f>
        <v>0</v>
      </c>
      <c r="R61" s="49">
        <f>D61*I61</f>
        <v>0</v>
      </c>
      <c r="S61" s="49">
        <f>D61*J61</f>
        <v>0</v>
      </c>
    </row>
    <row r="62" spans="1:19" x14ac:dyDescent="0.2">
      <c r="A62" s="323"/>
      <c r="B62" s="20" t="s">
        <v>4</v>
      </c>
      <c r="C62" s="279"/>
      <c r="D62" s="52"/>
      <c r="E62" s="178"/>
      <c r="F62" s="178"/>
      <c r="G62" s="178"/>
      <c r="H62" s="178"/>
      <c r="I62" s="178"/>
      <c r="J62" s="178"/>
      <c r="K62" s="54">
        <f>IF(C62="",(D61*$D$11),(D61*C62))</f>
        <v>0</v>
      </c>
      <c r="L62" s="61"/>
      <c r="M62" s="48">
        <f t="shared" si="1"/>
        <v>0</v>
      </c>
      <c r="N62" s="49">
        <f>K62*E61</f>
        <v>0</v>
      </c>
      <c r="O62" s="49">
        <f>K62*F61</f>
        <v>0</v>
      </c>
      <c r="P62" s="49">
        <f>K62*G61</f>
        <v>0</v>
      </c>
      <c r="Q62" s="49">
        <f>K62*H61</f>
        <v>0</v>
      </c>
      <c r="R62" s="49">
        <f>K62*I61</f>
        <v>0</v>
      </c>
      <c r="S62" s="49">
        <f>K62*J61</f>
        <v>0</v>
      </c>
    </row>
    <row r="63" spans="1:19" x14ac:dyDescent="0.2">
      <c r="A63" s="322">
        <f>D63/2</f>
        <v>0</v>
      </c>
      <c r="B63" s="44" t="s">
        <v>26</v>
      </c>
      <c r="C63" s="45">
        <f>SUM(E63:J63)</f>
        <v>0</v>
      </c>
      <c r="D63" s="131"/>
      <c r="E63" s="177"/>
      <c r="F63" s="177"/>
      <c r="G63" s="177"/>
      <c r="H63" s="177"/>
      <c r="I63" s="177"/>
      <c r="J63" s="177"/>
      <c r="K63" s="46"/>
      <c r="L63" s="61"/>
      <c r="M63" s="48">
        <f t="shared" si="1"/>
        <v>0</v>
      </c>
      <c r="N63" s="49">
        <f>D63*E63</f>
        <v>0</v>
      </c>
      <c r="O63" s="49">
        <f>D63*F63</f>
        <v>0</v>
      </c>
      <c r="P63" s="49">
        <f>D63*G63</f>
        <v>0</v>
      </c>
      <c r="Q63" s="49">
        <f>D63*H63</f>
        <v>0</v>
      </c>
      <c r="R63" s="49">
        <f>D63*I63</f>
        <v>0</v>
      </c>
      <c r="S63" s="49">
        <f>D63*J63</f>
        <v>0</v>
      </c>
    </row>
    <row r="64" spans="1:19" x14ac:dyDescent="0.2">
      <c r="A64" s="323"/>
      <c r="B64" s="20" t="s">
        <v>4</v>
      </c>
      <c r="C64" s="279"/>
      <c r="D64" s="52"/>
      <c r="E64" s="178"/>
      <c r="F64" s="178"/>
      <c r="G64" s="178"/>
      <c r="H64" s="178"/>
      <c r="I64" s="178"/>
      <c r="J64" s="178"/>
      <c r="K64" s="54">
        <f>IF(C64="",(D63*$D$11),(D63*C64))</f>
        <v>0</v>
      </c>
      <c r="L64" s="61"/>
      <c r="M64" s="48">
        <f t="shared" si="1"/>
        <v>0</v>
      </c>
      <c r="N64" s="49">
        <f>K64*E63</f>
        <v>0</v>
      </c>
      <c r="O64" s="49">
        <f>K64*F63</f>
        <v>0</v>
      </c>
      <c r="P64" s="49">
        <f>K64*G63</f>
        <v>0</v>
      </c>
      <c r="Q64" s="49">
        <f>K64*H63</f>
        <v>0</v>
      </c>
      <c r="R64" s="49">
        <f>K64*I63</f>
        <v>0</v>
      </c>
      <c r="S64" s="49">
        <f>K64*J63</f>
        <v>0</v>
      </c>
    </row>
    <row r="65" spans="1:19" x14ac:dyDescent="0.2">
      <c r="A65" s="322">
        <f>D65/2</f>
        <v>0</v>
      </c>
      <c r="B65" s="44" t="s">
        <v>27</v>
      </c>
      <c r="C65" s="45">
        <f>SUM(E65:J65)</f>
        <v>0</v>
      </c>
      <c r="D65" s="131"/>
      <c r="E65" s="177"/>
      <c r="F65" s="177"/>
      <c r="G65" s="177"/>
      <c r="H65" s="177"/>
      <c r="I65" s="177"/>
      <c r="J65" s="177"/>
      <c r="K65" s="46"/>
      <c r="L65" s="61"/>
      <c r="M65" s="48">
        <f t="shared" si="1"/>
        <v>0</v>
      </c>
      <c r="N65" s="49">
        <f>D65*E65</f>
        <v>0</v>
      </c>
      <c r="O65" s="49">
        <f>D65*F65</f>
        <v>0</v>
      </c>
      <c r="P65" s="49">
        <f>D65*G65</f>
        <v>0</v>
      </c>
      <c r="Q65" s="49">
        <f>D65*H65</f>
        <v>0</v>
      </c>
      <c r="R65" s="49">
        <f>D65*I65</f>
        <v>0</v>
      </c>
      <c r="S65" s="49">
        <f>D65*J65</f>
        <v>0</v>
      </c>
    </row>
    <row r="66" spans="1:19" x14ac:dyDescent="0.2">
      <c r="A66" s="323"/>
      <c r="B66" s="20" t="s">
        <v>4</v>
      </c>
      <c r="C66" s="279"/>
      <c r="D66" s="52"/>
      <c r="E66" s="178"/>
      <c r="F66" s="178"/>
      <c r="G66" s="178"/>
      <c r="H66" s="178"/>
      <c r="I66" s="178"/>
      <c r="J66" s="178"/>
      <c r="K66" s="54">
        <f>IF(C66="",(D65*$D$11),(D65*C66))</f>
        <v>0</v>
      </c>
      <c r="L66" s="61"/>
      <c r="M66" s="48">
        <f t="shared" si="1"/>
        <v>0</v>
      </c>
      <c r="N66" s="49">
        <f>K66*E65</f>
        <v>0</v>
      </c>
      <c r="O66" s="49">
        <f>K66*F65</f>
        <v>0</v>
      </c>
      <c r="P66" s="49">
        <f>K66*G65</f>
        <v>0</v>
      </c>
      <c r="Q66" s="49">
        <f>K66*H65</f>
        <v>0</v>
      </c>
      <c r="R66" s="49">
        <f>K66*I65</f>
        <v>0</v>
      </c>
      <c r="S66" s="49">
        <f>K66*J65</f>
        <v>0</v>
      </c>
    </row>
    <row r="67" spans="1:19" x14ac:dyDescent="0.2">
      <c r="A67" s="322">
        <f>D67/2</f>
        <v>0</v>
      </c>
      <c r="B67" s="44" t="s">
        <v>28</v>
      </c>
      <c r="C67" s="45">
        <f>SUM(E67:J67)</f>
        <v>0</v>
      </c>
      <c r="D67" s="131"/>
      <c r="E67" s="177"/>
      <c r="F67" s="177"/>
      <c r="G67" s="177"/>
      <c r="H67" s="177"/>
      <c r="I67" s="177"/>
      <c r="J67" s="177"/>
      <c r="K67" s="46"/>
      <c r="L67" s="61"/>
      <c r="M67" s="48">
        <f t="shared" si="1"/>
        <v>0</v>
      </c>
      <c r="N67" s="49">
        <f>D67*E67</f>
        <v>0</v>
      </c>
      <c r="O67" s="49">
        <f>D67*F67</f>
        <v>0</v>
      </c>
      <c r="P67" s="49">
        <f>D67*G67</f>
        <v>0</v>
      </c>
      <c r="Q67" s="49">
        <f>D67*H67</f>
        <v>0</v>
      </c>
      <c r="R67" s="49">
        <f>D67*I67</f>
        <v>0</v>
      </c>
      <c r="S67" s="49">
        <f>D67*J67</f>
        <v>0</v>
      </c>
    </row>
    <row r="68" spans="1:19" x14ac:dyDescent="0.2">
      <c r="A68" s="323"/>
      <c r="B68" s="20" t="s">
        <v>4</v>
      </c>
      <c r="C68" s="279"/>
      <c r="D68" s="52"/>
      <c r="E68" s="178"/>
      <c r="F68" s="178"/>
      <c r="G68" s="178"/>
      <c r="H68" s="178"/>
      <c r="I68" s="178"/>
      <c r="J68" s="178"/>
      <c r="K68" s="54">
        <f>IF(C68="",(D67*$D$11),(D67*C68))</f>
        <v>0</v>
      </c>
      <c r="L68" s="61"/>
      <c r="M68" s="48">
        <f t="shared" si="1"/>
        <v>0</v>
      </c>
      <c r="N68" s="49">
        <f>K68*E67</f>
        <v>0</v>
      </c>
      <c r="O68" s="49">
        <f>K68*F67</f>
        <v>0</v>
      </c>
      <c r="P68" s="49">
        <f>K68*G67</f>
        <v>0</v>
      </c>
      <c r="Q68" s="49">
        <f>K68*H67</f>
        <v>0</v>
      </c>
      <c r="R68" s="49">
        <f>K68*I67</f>
        <v>0</v>
      </c>
      <c r="S68" s="49">
        <f>K68*J67</f>
        <v>0</v>
      </c>
    </row>
    <row r="69" spans="1:19" x14ac:dyDescent="0.2">
      <c r="A69" s="322">
        <f>D69/2</f>
        <v>0</v>
      </c>
      <c r="B69" s="44" t="s">
        <v>29</v>
      </c>
      <c r="C69" s="45">
        <f>SUM(E69:J69)</f>
        <v>0</v>
      </c>
      <c r="D69" s="131"/>
      <c r="E69" s="177"/>
      <c r="F69" s="177"/>
      <c r="G69" s="177"/>
      <c r="H69" s="177"/>
      <c r="I69" s="177"/>
      <c r="J69" s="177"/>
      <c r="K69" s="46"/>
      <c r="L69" s="61"/>
      <c r="M69" s="48">
        <f t="shared" si="1"/>
        <v>0</v>
      </c>
      <c r="N69" s="49">
        <f>D69*E69</f>
        <v>0</v>
      </c>
      <c r="O69" s="49">
        <f>D69*F69</f>
        <v>0</v>
      </c>
      <c r="P69" s="49">
        <f>D69*G69</f>
        <v>0</v>
      </c>
      <c r="Q69" s="49">
        <f>D69*H69</f>
        <v>0</v>
      </c>
      <c r="R69" s="49">
        <f>D69*I69</f>
        <v>0</v>
      </c>
      <c r="S69" s="49">
        <f>D69*J69</f>
        <v>0</v>
      </c>
    </row>
    <row r="70" spans="1:19" x14ac:dyDescent="0.2">
      <c r="A70" s="323"/>
      <c r="B70" s="20" t="s">
        <v>4</v>
      </c>
      <c r="C70" s="279"/>
      <c r="D70" s="52"/>
      <c r="E70" s="178"/>
      <c r="F70" s="178"/>
      <c r="G70" s="178"/>
      <c r="H70" s="178"/>
      <c r="I70" s="178"/>
      <c r="J70" s="178"/>
      <c r="K70" s="54">
        <f>IF(C70="",(D69*$D$11),(D69*C70))</f>
        <v>0</v>
      </c>
      <c r="L70" s="61"/>
      <c r="M70" s="48">
        <f t="shared" si="1"/>
        <v>0</v>
      </c>
      <c r="N70" s="49">
        <f>K70*E69</f>
        <v>0</v>
      </c>
      <c r="O70" s="49">
        <f>K70*F69</f>
        <v>0</v>
      </c>
      <c r="P70" s="49">
        <f>K70*G69</f>
        <v>0</v>
      </c>
      <c r="Q70" s="49">
        <f>K70*H69</f>
        <v>0</v>
      </c>
      <c r="R70" s="49">
        <f>K70*I69</f>
        <v>0</v>
      </c>
      <c r="S70" s="49">
        <f>K70*J69</f>
        <v>0</v>
      </c>
    </row>
    <row r="71" spans="1:19" x14ac:dyDescent="0.2">
      <c r="A71" s="322">
        <f>D71/2</f>
        <v>0</v>
      </c>
      <c r="B71" s="44" t="s">
        <v>30</v>
      </c>
      <c r="C71" s="45">
        <f>SUM(E71:J71)</f>
        <v>0</v>
      </c>
      <c r="D71" s="131"/>
      <c r="E71" s="177"/>
      <c r="F71" s="177"/>
      <c r="G71" s="177"/>
      <c r="H71" s="177"/>
      <c r="I71" s="177"/>
      <c r="J71" s="177"/>
      <c r="K71" s="177"/>
      <c r="L71" s="378"/>
      <c r="M71" s="48">
        <f t="shared" si="1"/>
        <v>0</v>
      </c>
      <c r="N71" s="49">
        <f>D71*E71</f>
        <v>0</v>
      </c>
      <c r="O71" s="49">
        <f>D71*F71</f>
        <v>0</v>
      </c>
      <c r="P71" s="49">
        <f>D71*G71</f>
        <v>0</v>
      </c>
      <c r="Q71" s="49">
        <f>D71*H71</f>
        <v>0</v>
      </c>
      <c r="R71" s="49">
        <f>D71*I71</f>
        <v>0</v>
      </c>
      <c r="S71" s="49">
        <f>D71*J71</f>
        <v>0</v>
      </c>
    </row>
    <row r="72" spans="1:19" x14ac:dyDescent="0.2">
      <c r="A72" s="323"/>
      <c r="B72" s="20" t="s">
        <v>4</v>
      </c>
      <c r="C72" s="279"/>
      <c r="D72" s="52"/>
      <c r="E72" s="178"/>
      <c r="F72" s="178"/>
      <c r="G72" s="178"/>
      <c r="H72" s="178"/>
      <c r="I72" s="178"/>
      <c r="J72" s="178"/>
      <c r="K72" s="54">
        <f>IF(C72="",(D71*$D$11),(D71*C72))</f>
        <v>0</v>
      </c>
      <c r="L72" s="61"/>
      <c r="M72" s="48">
        <f t="shared" si="1"/>
        <v>0</v>
      </c>
      <c r="N72" s="49">
        <f>K72*E71</f>
        <v>0</v>
      </c>
      <c r="O72" s="49">
        <f>K72*F71</f>
        <v>0</v>
      </c>
      <c r="P72" s="49">
        <f>K72*G71</f>
        <v>0</v>
      </c>
      <c r="Q72" s="49">
        <f>K72*H71</f>
        <v>0</v>
      </c>
      <c r="R72" s="49">
        <f>K72*I71</f>
        <v>0</v>
      </c>
      <c r="S72" s="49">
        <f>K72*J71</f>
        <v>0</v>
      </c>
    </row>
    <row r="73" spans="1:19" x14ac:dyDescent="0.2">
      <c r="A73" s="322">
        <f>D73/2</f>
        <v>0</v>
      </c>
      <c r="B73" s="44" t="s">
        <v>31</v>
      </c>
      <c r="C73" s="45">
        <f>SUM(E73:J73)</f>
        <v>0</v>
      </c>
      <c r="D73" s="131"/>
      <c r="E73" s="177"/>
      <c r="F73" s="177"/>
      <c r="G73" s="177"/>
      <c r="H73" s="177"/>
      <c r="I73" s="177"/>
      <c r="J73" s="177"/>
      <c r="K73" s="46"/>
      <c r="L73" s="61"/>
      <c r="M73" s="48">
        <f t="shared" si="1"/>
        <v>0</v>
      </c>
      <c r="N73" s="49">
        <f>D73*E73</f>
        <v>0</v>
      </c>
      <c r="O73" s="49">
        <f>D73*F73</f>
        <v>0</v>
      </c>
      <c r="P73" s="49">
        <f>D73*G73</f>
        <v>0</v>
      </c>
      <c r="Q73" s="49">
        <f>D73*H73</f>
        <v>0</v>
      </c>
      <c r="R73" s="49">
        <f>D73*I73</f>
        <v>0</v>
      </c>
      <c r="S73" s="49">
        <f>D73*J73</f>
        <v>0</v>
      </c>
    </row>
    <row r="74" spans="1:19" x14ac:dyDescent="0.2">
      <c r="A74" s="323"/>
      <c r="B74" s="20" t="s">
        <v>4</v>
      </c>
      <c r="C74" s="279"/>
      <c r="D74" s="52"/>
      <c r="E74" s="178"/>
      <c r="F74" s="178"/>
      <c r="G74" s="178"/>
      <c r="H74" s="178"/>
      <c r="I74" s="178"/>
      <c r="J74" s="178"/>
      <c r="K74" s="54">
        <f>IF(C74="",(D73*$D$11),(D73*C74))</f>
        <v>0</v>
      </c>
      <c r="L74" s="61"/>
      <c r="M74" s="48">
        <f t="shared" si="1"/>
        <v>0</v>
      </c>
      <c r="N74" s="49">
        <f>K74*E73</f>
        <v>0</v>
      </c>
      <c r="O74" s="49">
        <f>K74*F73</f>
        <v>0</v>
      </c>
      <c r="P74" s="49">
        <f>K74*G73</f>
        <v>0</v>
      </c>
      <c r="Q74" s="49">
        <f>K74*H73</f>
        <v>0</v>
      </c>
      <c r="R74" s="49">
        <f>K74*I73</f>
        <v>0</v>
      </c>
      <c r="S74" s="49">
        <f>K74*J73</f>
        <v>0</v>
      </c>
    </row>
    <row r="75" spans="1:19" x14ac:dyDescent="0.2">
      <c r="A75" s="322">
        <f>D75/2</f>
        <v>0</v>
      </c>
      <c r="B75" s="44" t="s">
        <v>32</v>
      </c>
      <c r="C75" s="45">
        <f>SUM(E75:J75)</f>
        <v>0</v>
      </c>
      <c r="D75" s="131"/>
      <c r="E75" s="177"/>
      <c r="F75" s="177"/>
      <c r="G75" s="177"/>
      <c r="H75" s="177"/>
      <c r="I75" s="177"/>
      <c r="J75" s="177"/>
      <c r="K75" s="46"/>
      <c r="L75" s="61"/>
      <c r="M75" s="48">
        <f t="shared" si="1"/>
        <v>0</v>
      </c>
      <c r="N75" s="49">
        <f>D75*E75</f>
        <v>0</v>
      </c>
      <c r="O75" s="49">
        <f>D75*F75</f>
        <v>0</v>
      </c>
      <c r="P75" s="49">
        <f>D75*G75</f>
        <v>0</v>
      </c>
      <c r="Q75" s="49">
        <f>D75*H75</f>
        <v>0</v>
      </c>
      <c r="R75" s="49">
        <f>D75*I75</f>
        <v>0</v>
      </c>
      <c r="S75" s="49">
        <f>D75*J75</f>
        <v>0</v>
      </c>
    </row>
    <row r="76" spans="1:19" x14ac:dyDescent="0.2">
      <c r="A76" s="323"/>
      <c r="B76" s="20" t="s">
        <v>4</v>
      </c>
      <c r="C76" s="279"/>
      <c r="D76" s="52"/>
      <c r="E76" s="178"/>
      <c r="F76" s="178"/>
      <c r="G76" s="178"/>
      <c r="H76" s="178"/>
      <c r="I76" s="178"/>
      <c r="J76" s="178"/>
      <c r="K76" s="54">
        <f>IF(C76="",(D75*$D$11),(D75*C76))</f>
        <v>0</v>
      </c>
      <c r="L76" s="61"/>
      <c r="M76" s="48">
        <f t="shared" si="1"/>
        <v>0</v>
      </c>
      <c r="N76" s="49">
        <f>K76*E75</f>
        <v>0</v>
      </c>
      <c r="O76" s="49">
        <f>K76*F75</f>
        <v>0</v>
      </c>
      <c r="P76" s="49">
        <f>K76*G75</f>
        <v>0</v>
      </c>
      <c r="Q76" s="49">
        <f>K76*H75</f>
        <v>0</v>
      </c>
      <c r="R76" s="49">
        <f>K76*I75</f>
        <v>0</v>
      </c>
      <c r="S76" s="49">
        <f>K76*J75</f>
        <v>0</v>
      </c>
    </row>
    <row r="77" spans="1:19" x14ac:dyDescent="0.2">
      <c r="A77" s="322">
        <f>D77/2</f>
        <v>0</v>
      </c>
      <c r="B77" s="44" t="s">
        <v>33</v>
      </c>
      <c r="C77" s="45">
        <f>SUM(E77:J77)</f>
        <v>0</v>
      </c>
      <c r="D77" s="131"/>
      <c r="E77" s="177"/>
      <c r="F77" s="177"/>
      <c r="G77" s="177"/>
      <c r="H77" s="177"/>
      <c r="I77" s="177"/>
      <c r="J77" s="177"/>
      <c r="K77" s="46"/>
      <c r="L77" s="61"/>
      <c r="M77" s="48">
        <f t="shared" si="1"/>
        <v>0</v>
      </c>
      <c r="N77" s="49">
        <f>D77*E77</f>
        <v>0</v>
      </c>
      <c r="O77" s="49">
        <f>D77*F77</f>
        <v>0</v>
      </c>
      <c r="P77" s="49">
        <f>D77*G77</f>
        <v>0</v>
      </c>
      <c r="Q77" s="49">
        <f>D77*H77</f>
        <v>0</v>
      </c>
      <c r="R77" s="49">
        <f>D77*I77</f>
        <v>0</v>
      </c>
      <c r="S77" s="49">
        <f>D77*J77</f>
        <v>0</v>
      </c>
    </row>
    <row r="78" spans="1:19" x14ac:dyDescent="0.2">
      <c r="A78" s="323"/>
      <c r="B78" s="20" t="s">
        <v>4</v>
      </c>
      <c r="C78" s="279"/>
      <c r="D78" s="52"/>
      <c r="E78" s="178"/>
      <c r="F78" s="178"/>
      <c r="G78" s="178"/>
      <c r="H78" s="178"/>
      <c r="I78" s="178"/>
      <c r="J78" s="178"/>
      <c r="K78" s="54">
        <f>IF(C78="",(D77*$D$11),(D77*C78))</f>
        <v>0</v>
      </c>
      <c r="L78" s="61"/>
      <c r="M78" s="48">
        <f t="shared" si="1"/>
        <v>0</v>
      </c>
      <c r="N78" s="49">
        <f>K78*E77</f>
        <v>0</v>
      </c>
      <c r="O78" s="49">
        <f>K78*F77</f>
        <v>0</v>
      </c>
      <c r="P78" s="49">
        <f>K78*G77</f>
        <v>0</v>
      </c>
      <c r="Q78" s="49">
        <f>K78*H77</f>
        <v>0</v>
      </c>
      <c r="R78" s="49">
        <f>K78*I77</f>
        <v>0</v>
      </c>
      <c r="S78" s="49">
        <f>K78*J77</f>
        <v>0</v>
      </c>
    </row>
    <row r="79" spans="1:19" x14ac:dyDescent="0.2">
      <c r="A79" s="322">
        <f>D79/2</f>
        <v>0</v>
      </c>
      <c r="B79" s="44" t="s">
        <v>44</v>
      </c>
      <c r="C79" s="45">
        <f>SUM(E79:J79)</f>
        <v>0</v>
      </c>
      <c r="D79" s="131"/>
      <c r="E79" s="177"/>
      <c r="F79" s="177"/>
      <c r="G79" s="177"/>
      <c r="H79" s="177"/>
      <c r="I79" s="177"/>
      <c r="J79" s="177"/>
      <c r="K79" s="46"/>
      <c r="L79" s="61"/>
      <c r="M79" s="48">
        <f t="shared" si="1"/>
        <v>0</v>
      </c>
      <c r="N79" s="49">
        <f>D79*E79</f>
        <v>0</v>
      </c>
      <c r="O79" s="49">
        <f>D79*F79</f>
        <v>0</v>
      </c>
      <c r="P79" s="49">
        <f>D79*G79</f>
        <v>0</v>
      </c>
      <c r="Q79" s="49">
        <f>D79*H79</f>
        <v>0</v>
      </c>
      <c r="R79" s="49">
        <f>D79*I79</f>
        <v>0</v>
      </c>
      <c r="S79" s="49">
        <f>D79*J79</f>
        <v>0</v>
      </c>
    </row>
    <row r="80" spans="1:19" x14ac:dyDescent="0.2">
      <c r="A80" s="323"/>
      <c r="B80" s="20" t="s">
        <v>4</v>
      </c>
      <c r="C80" s="279"/>
      <c r="D80" s="52"/>
      <c r="E80" s="178"/>
      <c r="F80" s="178"/>
      <c r="G80" s="178"/>
      <c r="H80" s="178"/>
      <c r="I80" s="178"/>
      <c r="J80" s="178"/>
      <c r="K80" s="54">
        <f>IF(C80="",(D79*$D$11),(D79*C80))</f>
        <v>0</v>
      </c>
      <c r="L80" s="61"/>
      <c r="M80" s="48">
        <f t="shared" si="1"/>
        <v>0</v>
      </c>
      <c r="N80" s="49">
        <f>K80*E79</f>
        <v>0</v>
      </c>
      <c r="O80" s="49">
        <f>K80*F79</f>
        <v>0</v>
      </c>
      <c r="P80" s="49">
        <f>K80*G79</f>
        <v>0</v>
      </c>
      <c r="Q80" s="49">
        <f>K80*H79</f>
        <v>0</v>
      </c>
      <c r="R80" s="49">
        <f>K80*I79</f>
        <v>0</v>
      </c>
      <c r="S80" s="49">
        <f>K80*J79</f>
        <v>0</v>
      </c>
    </row>
    <row r="81" spans="1:20" x14ac:dyDescent="0.2">
      <c r="A81" s="322">
        <f>D81/2</f>
        <v>0</v>
      </c>
      <c r="B81" s="44" t="s">
        <v>45</v>
      </c>
      <c r="C81" s="45">
        <f>SUM(E81:J81)</f>
        <v>0</v>
      </c>
      <c r="D81" s="131"/>
      <c r="E81" s="177"/>
      <c r="F81" s="177"/>
      <c r="G81" s="177"/>
      <c r="H81" s="177"/>
      <c r="I81" s="177"/>
      <c r="J81" s="177"/>
      <c r="K81" s="46"/>
      <c r="L81" s="61"/>
      <c r="M81" s="48">
        <f t="shared" si="1"/>
        <v>0</v>
      </c>
      <c r="N81" s="49">
        <f>D81*E81</f>
        <v>0</v>
      </c>
      <c r="O81" s="49">
        <f>D81*F81</f>
        <v>0</v>
      </c>
      <c r="P81" s="49">
        <f>D81*G81</f>
        <v>0</v>
      </c>
      <c r="Q81" s="49">
        <f>D81*H81</f>
        <v>0</v>
      </c>
      <c r="R81" s="49">
        <f>D81*I81</f>
        <v>0</v>
      </c>
      <c r="S81" s="49">
        <f>D81*J81</f>
        <v>0</v>
      </c>
    </row>
    <row r="82" spans="1:20" x14ac:dyDescent="0.2">
      <c r="A82" s="323"/>
      <c r="B82" s="20" t="s">
        <v>4</v>
      </c>
      <c r="C82" s="279"/>
      <c r="D82" s="52"/>
      <c r="E82" s="178"/>
      <c r="F82" s="178"/>
      <c r="G82" s="178"/>
      <c r="H82" s="178"/>
      <c r="I82" s="178"/>
      <c r="J82" s="178"/>
      <c r="K82" s="54">
        <f>IF(C82="",(D81*$D$11),(D81*C82))</f>
        <v>0</v>
      </c>
      <c r="L82" s="61"/>
      <c r="M82" s="48">
        <f t="shared" si="1"/>
        <v>0</v>
      </c>
      <c r="N82" s="49">
        <f>K82*E81</f>
        <v>0</v>
      </c>
      <c r="O82" s="49">
        <f>K82*F81</f>
        <v>0</v>
      </c>
      <c r="P82" s="49">
        <f>K82*G81</f>
        <v>0</v>
      </c>
      <c r="Q82" s="49">
        <f>K82*H81</f>
        <v>0</v>
      </c>
      <c r="R82" s="49">
        <f>K82*I81</f>
        <v>0</v>
      </c>
      <c r="S82" s="49">
        <f>K82*J81</f>
        <v>0</v>
      </c>
    </row>
    <row r="83" spans="1:20" x14ac:dyDescent="0.2">
      <c r="A83" s="322">
        <f>D83/2</f>
        <v>0</v>
      </c>
      <c r="B83" s="44" t="s">
        <v>46</v>
      </c>
      <c r="C83" s="45">
        <f>SUM(E83:J83)</f>
        <v>0</v>
      </c>
      <c r="D83" s="131"/>
      <c r="E83" s="177"/>
      <c r="F83" s="177"/>
      <c r="G83" s="177"/>
      <c r="H83" s="177"/>
      <c r="I83" s="177"/>
      <c r="J83" s="177"/>
      <c r="K83" s="46"/>
      <c r="L83" s="61"/>
      <c r="M83" s="48">
        <f t="shared" ref="M83:M84" si="2">SUM(N83:R83)</f>
        <v>0</v>
      </c>
      <c r="N83" s="49">
        <f>D83*E83</f>
        <v>0</v>
      </c>
      <c r="O83" s="49">
        <f>D83*F83</f>
        <v>0</v>
      </c>
      <c r="P83" s="49">
        <f>D83*G83</f>
        <v>0</v>
      </c>
      <c r="Q83" s="49">
        <f>D83*H83</f>
        <v>0</v>
      </c>
      <c r="R83" s="49">
        <f>D83*I83</f>
        <v>0</v>
      </c>
      <c r="S83" s="49">
        <f>D83*J83</f>
        <v>0</v>
      </c>
    </row>
    <row r="84" spans="1:20" x14ac:dyDescent="0.2">
      <c r="A84" s="323"/>
      <c r="B84" s="20" t="s">
        <v>4</v>
      </c>
      <c r="C84" s="279"/>
      <c r="D84" s="52"/>
      <c r="E84" s="53"/>
      <c r="F84" s="53"/>
      <c r="G84" s="53"/>
      <c r="H84" s="53"/>
      <c r="I84" s="53"/>
      <c r="J84" s="53"/>
      <c r="K84" s="54">
        <f>IF(C84="",(D83*$D$11),(D83*C84))</f>
        <v>0</v>
      </c>
      <c r="L84" s="61"/>
      <c r="M84" s="48">
        <f t="shared" si="2"/>
        <v>0</v>
      </c>
      <c r="N84" s="49">
        <f>K84*E83</f>
        <v>0</v>
      </c>
      <c r="O84" s="49">
        <f>K84*F83</f>
        <v>0</v>
      </c>
      <c r="P84" s="49">
        <f>K84*G83</f>
        <v>0</v>
      </c>
      <c r="Q84" s="49">
        <f>K84*H83</f>
        <v>0</v>
      </c>
      <c r="R84" s="49">
        <f>K84*I83</f>
        <v>0</v>
      </c>
      <c r="S84" s="49">
        <f>K84*J83</f>
        <v>0</v>
      </c>
    </row>
    <row r="85" spans="1:20" ht="39.4" customHeight="1" x14ac:dyDescent="0.2">
      <c r="A85" s="56"/>
      <c r="B85" s="589" t="s">
        <v>101</v>
      </c>
      <c r="C85" s="11" t="s">
        <v>115</v>
      </c>
      <c r="D85" s="12" t="s">
        <v>173</v>
      </c>
      <c r="E85" s="13" t="s">
        <v>134</v>
      </c>
      <c r="F85" s="13" t="s">
        <v>174</v>
      </c>
      <c r="G85" s="13" t="s">
        <v>130</v>
      </c>
      <c r="H85" s="165" t="s">
        <v>131</v>
      </c>
      <c r="I85" s="272" t="s">
        <v>175</v>
      </c>
      <c r="J85" s="350" t="s">
        <v>304</v>
      </c>
      <c r="K85" s="166"/>
      <c r="L85" s="61"/>
      <c r="M85" s="47"/>
      <c r="N85" s="24"/>
      <c r="O85" s="24"/>
      <c r="P85" s="24"/>
      <c r="Q85" s="24"/>
      <c r="R85" s="24"/>
      <c r="S85" s="24"/>
    </row>
    <row r="86" spans="1:20" s="59" customFormat="1" ht="33" customHeight="1" x14ac:dyDescent="0.2">
      <c r="A86" s="56"/>
      <c r="B86" s="590"/>
      <c r="C86" s="280">
        <f>SUM(C19,C21,C23,C25,C27,C29,C31,C33,C35,C37,C39,C41,C43,C45,C47,C49,C51,C53,C55,C57,C59,C61,C63,C65,C67,C69,C71,C73,C75,C77,C79,C81,C83)</f>
        <v>0</v>
      </c>
      <c r="D86" s="52"/>
      <c r="E86" s="57">
        <f t="shared" ref="E86:J86" si="3">SUM(E45:E84)</f>
        <v>0</v>
      </c>
      <c r="F86" s="58">
        <f t="shared" si="3"/>
        <v>0</v>
      </c>
      <c r="G86" s="58">
        <f t="shared" si="3"/>
        <v>0</v>
      </c>
      <c r="H86" s="58">
        <f t="shared" si="3"/>
        <v>0</v>
      </c>
      <c r="I86" s="58">
        <f t="shared" si="3"/>
        <v>0</v>
      </c>
      <c r="J86" s="58">
        <f t="shared" si="3"/>
        <v>0</v>
      </c>
      <c r="K86" s="54"/>
      <c r="L86" s="61"/>
      <c r="M86" s="47"/>
      <c r="N86" s="47"/>
      <c r="O86" s="47"/>
      <c r="P86" s="47"/>
      <c r="Q86" s="47"/>
      <c r="R86" s="47"/>
      <c r="S86" s="47"/>
    </row>
    <row r="87" spans="1:20" ht="30.75" customHeight="1" x14ac:dyDescent="0.2">
      <c r="A87" s="60"/>
      <c r="B87" s="10"/>
      <c r="C87" s="10"/>
      <c r="D87" s="10"/>
      <c r="E87" s="10"/>
      <c r="F87" s="10"/>
      <c r="G87" s="10"/>
      <c r="H87" s="10"/>
      <c r="I87" s="10"/>
      <c r="J87" s="10"/>
      <c r="K87" s="10"/>
      <c r="L87" s="10"/>
      <c r="M87" s="61"/>
      <c r="N87" s="61"/>
      <c r="O87" s="61"/>
      <c r="P87" s="61"/>
      <c r="Q87" s="61"/>
      <c r="R87" s="61"/>
      <c r="S87" s="61"/>
      <c r="T87" s="61"/>
    </row>
    <row r="88" spans="1:20" ht="15.75" customHeight="1" x14ac:dyDescent="0.2">
      <c r="A88" s="56"/>
      <c r="B88" s="62" t="s">
        <v>100</v>
      </c>
      <c r="C88" s="63"/>
      <c r="D88" s="63"/>
      <c r="E88" s="63"/>
      <c r="F88" s="63"/>
      <c r="G88" s="63"/>
      <c r="H88" s="63"/>
      <c r="I88" s="63"/>
      <c r="J88" s="256"/>
      <c r="K88" s="368"/>
      <c r="L88" s="47"/>
      <c r="M88" s="261"/>
      <c r="N88" s="262"/>
      <c r="O88" s="262"/>
      <c r="P88" s="262"/>
      <c r="Q88" s="262"/>
      <c r="R88" s="263"/>
      <c r="S88" s="263"/>
    </row>
    <row r="89" spans="1:20" ht="28.5" customHeight="1" x14ac:dyDescent="0.2">
      <c r="A89" s="575" t="s">
        <v>117</v>
      </c>
      <c r="B89" s="253" t="s">
        <v>13</v>
      </c>
      <c r="C89" s="45">
        <f>SUM(E89:I89)</f>
        <v>0</v>
      </c>
      <c r="D89" s="131"/>
      <c r="E89" s="578" t="s">
        <v>116</v>
      </c>
      <c r="F89" s="132"/>
      <c r="G89" s="578" t="s">
        <v>116</v>
      </c>
      <c r="H89" s="132"/>
      <c r="I89" s="132"/>
      <c r="J89" s="578" t="s">
        <v>116</v>
      </c>
      <c r="K89" s="369"/>
      <c r="L89" s="47"/>
      <c r="M89" s="64">
        <f>SUM(N89:R89)</f>
        <v>0</v>
      </c>
      <c r="N89" s="539" t="s">
        <v>116</v>
      </c>
      <c r="O89" s="65">
        <f>D89*F89</f>
        <v>0</v>
      </c>
      <c r="P89" s="539" t="s">
        <v>116</v>
      </c>
      <c r="Q89" s="65">
        <f>D89*H89</f>
        <v>0</v>
      </c>
      <c r="R89" s="65">
        <f>D89*I89</f>
        <v>0</v>
      </c>
      <c r="S89" s="539" t="s">
        <v>116</v>
      </c>
    </row>
    <row r="90" spans="1:20" x14ac:dyDescent="0.2">
      <c r="A90" s="576"/>
      <c r="B90" s="55" t="s">
        <v>4</v>
      </c>
      <c r="C90" s="257"/>
      <c r="D90" s="264"/>
      <c r="E90" s="539"/>
      <c r="F90" s="265"/>
      <c r="G90" s="539"/>
      <c r="H90" s="265"/>
      <c r="I90" s="265"/>
      <c r="J90" s="539"/>
      <c r="K90" s="61"/>
      <c r="L90" s="47"/>
      <c r="M90" s="48">
        <f>SUM(N90:R90)</f>
        <v>0</v>
      </c>
      <c r="N90" s="539"/>
      <c r="O90" s="49">
        <f>J90*F89</f>
        <v>0</v>
      </c>
      <c r="P90" s="539"/>
      <c r="Q90" s="49">
        <f t="shared" ref="Q90:Q92" si="4">D90*H90</f>
        <v>0</v>
      </c>
      <c r="R90" s="49">
        <f>J90*I89</f>
        <v>0</v>
      </c>
      <c r="S90" s="539"/>
    </row>
    <row r="91" spans="1:20" x14ac:dyDescent="0.2">
      <c r="A91" s="576"/>
      <c r="B91" s="253" t="s">
        <v>119</v>
      </c>
      <c r="C91" s="45">
        <f>SUM(E91:I91)</f>
        <v>0</v>
      </c>
      <c r="D91" s="131"/>
      <c r="E91" s="539"/>
      <c r="F91" s="132"/>
      <c r="G91" s="539"/>
      <c r="H91" s="132"/>
      <c r="I91" s="132"/>
      <c r="J91" s="539"/>
      <c r="K91" s="369"/>
      <c r="L91" s="47"/>
      <c r="M91" s="48">
        <f>SUM(N91:R91)</f>
        <v>0</v>
      </c>
      <c r="N91" s="539"/>
      <c r="O91" s="49">
        <f>D91*F91</f>
        <v>0</v>
      </c>
      <c r="P91" s="539"/>
      <c r="Q91" s="49">
        <f t="shared" si="4"/>
        <v>0</v>
      </c>
      <c r="R91" s="49">
        <f>D91*I91</f>
        <v>0</v>
      </c>
      <c r="S91" s="539"/>
    </row>
    <row r="92" spans="1:20" x14ac:dyDescent="0.2">
      <c r="A92" s="577"/>
      <c r="B92" s="55" t="s">
        <v>4</v>
      </c>
      <c r="C92" s="257"/>
      <c r="D92" s="264"/>
      <c r="E92" s="540"/>
      <c r="F92" s="265"/>
      <c r="G92" s="540"/>
      <c r="H92" s="265"/>
      <c r="I92" s="265"/>
      <c r="J92" s="540"/>
      <c r="K92" s="61"/>
      <c r="L92" s="47"/>
      <c r="M92" s="48">
        <f>SUM(N92:R92)</f>
        <v>0</v>
      </c>
      <c r="N92" s="540"/>
      <c r="O92" s="49">
        <f>J92*F91</f>
        <v>0</v>
      </c>
      <c r="P92" s="540"/>
      <c r="Q92" s="49">
        <f t="shared" si="4"/>
        <v>0</v>
      </c>
      <c r="R92" s="49">
        <f>J92*I91</f>
        <v>0</v>
      </c>
      <c r="S92" s="540"/>
    </row>
    <row r="93" spans="1:20" ht="33.4" customHeight="1" x14ac:dyDescent="0.2">
      <c r="B93" s="652" t="s">
        <v>169</v>
      </c>
      <c r="C93" s="653"/>
      <c r="D93" s="653"/>
      <c r="E93" s="653"/>
      <c r="F93" s="653"/>
      <c r="G93" s="653"/>
      <c r="H93" s="653"/>
      <c r="I93" s="653"/>
      <c r="J93" s="653"/>
      <c r="K93" s="653"/>
      <c r="L93" s="66"/>
      <c r="M93" s="67">
        <f>SUM(M87:M92)</f>
        <v>0</v>
      </c>
      <c r="N93" s="67">
        <f t="shared" ref="N93:R93" si="5">SUM(N19:N92)</f>
        <v>0</v>
      </c>
      <c r="O93" s="67">
        <f t="shared" si="5"/>
        <v>0</v>
      </c>
      <c r="P93" s="67">
        <f t="shared" si="5"/>
        <v>0</v>
      </c>
      <c r="Q93" s="67">
        <f t="shared" si="5"/>
        <v>0</v>
      </c>
      <c r="R93" s="67">
        <f t="shared" si="5"/>
        <v>0</v>
      </c>
      <c r="S93" s="67">
        <f t="shared" ref="S93" si="6">SUM(S19:S92)</f>
        <v>0</v>
      </c>
    </row>
    <row r="94" spans="1:20" x14ac:dyDescent="0.2">
      <c r="A94" s="68"/>
      <c r="B94" s="69"/>
      <c r="C94" s="69"/>
      <c r="D94" s="70"/>
      <c r="J94" s="73"/>
      <c r="K94" s="73"/>
      <c r="L94" s="66"/>
      <c r="M94" s="74"/>
      <c r="N94" s="49"/>
      <c r="O94" s="49"/>
      <c r="P94" s="49"/>
      <c r="Q94" s="49"/>
      <c r="R94" s="49"/>
      <c r="S94" s="49"/>
    </row>
    <row r="95" spans="1:20" ht="36" customHeight="1" x14ac:dyDescent="0.2">
      <c r="A95" s="595" t="s">
        <v>163</v>
      </c>
      <c r="B95" s="595"/>
      <c r="C95" s="105"/>
      <c r="D95" s="106"/>
      <c r="E95" s="107"/>
      <c r="F95" s="107"/>
      <c r="G95" s="108"/>
      <c r="H95" s="108"/>
      <c r="I95" s="108"/>
      <c r="J95" s="109"/>
      <c r="K95" s="109"/>
      <c r="L95" s="110"/>
      <c r="M95" s="111"/>
      <c r="N95" s="112"/>
      <c r="O95" s="112"/>
      <c r="P95" s="112"/>
      <c r="Q95" s="112"/>
      <c r="R95" s="112"/>
      <c r="S95" s="112"/>
    </row>
    <row r="96" spans="1:20" ht="30.75" customHeight="1" x14ac:dyDescent="0.2">
      <c r="A96" s="75"/>
      <c r="B96" s="75"/>
      <c r="C96" s="75"/>
      <c r="D96" s="76"/>
      <c r="E96" s="77"/>
      <c r="F96" s="77"/>
      <c r="G96" s="78"/>
      <c r="H96" s="78"/>
      <c r="I96" s="78"/>
      <c r="J96" s="76"/>
      <c r="K96" s="76"/>
      <c r="L96" s="79"/>
      <c r="M96" s="239" t="s">
        <v>3</v>
      </c>
      <c r="N96" s="594" t="str">
        <f t="shared" ref="N96:S96" si="7">N15</f>
        <v>General Fund</v>
      </c>
      <c r="O96" s="562" t="str">
        <f t="shared" si="7"/>
        <v xml:space="preserve">Medicaid </v>
      </c>
      <c r="P96" s="538" t="str">
        <f t="shared" si="7"/>
        <v>Title IV-B2</v>
      </c>
      <c r="Q96" s="538" t="str">
        <f t="shared" si="7"/>
        <v>MIECHV</v>
      </c>
      <c r="R96" s="538" t="str">
        <f t="shared" si="7"/>
        <v>County GF, Fundraising, Foundation, Grants, Other</v>
      </c>
      <c r="S96" s="538" t="str">
        <f t="shared" si="7"/>
        <v>SSA</v>
      </c>
    </row>
    <row r="97" spans="1:19" ht="27" customHeight="1" x14ac:dyDescent="0.2">
      <c r="A97" s="139" t="s">
        <v>105</v>
      </c>
      <c r="B97" s="117" t="s">
        <v>5</v>
      </c>
      <c r="C97" s="596" t="s">
        <v>58</v>
      </c>
      <c r="D97" s="596"/>
      <c r="E97" s="113" t="s">
        <v>157</v>
      </c>
      <c r="F97" s="113" t="s">
        <v>156</v>
      </c>
      <c r="G97" s="602" t="s">
        <v>158</v>
      </c>
      <c r="H97" s="603"/>
      <c r="I97" s="604"/>
      <c r="J97" s="272" t="s">
        <v>58</v>
      </c>
      <c r="K97" s="172"/>
      <c r="L97" s="43"/>
      <c r="M97" s="240" t="s">
        <v>1</v>
      </c>
      <c r="N97" s="594"/>
      <c r="O97" s="562"/>
      <c r="P97" s="538"/>
      <c r="Q97" s="538"/>
      <c r="R97" s="538"/>
      <c r="S97" s="538"/>
    </row>
    <row r="98" spans="1:19" ht="32.25" customHeight="1" x14ac:dyDescent="0.2">
      <c r="A98" s="18"/>
      <c r="B98" s="51" t="s">
        <v>120</v>
      </c>
      <c r="C98" s="597"/>
      <c r="D98" s="598"/>
      <c r="E98" s="93" t="s">
        <v>121</v>
      </c>
      <c r="F98" s="133"/>
      <c r="G98" s="599" t="s">
        <v>212</v>
      </c>
      <c r="H98" s="600"/>
      <c r="I98" s="601"/>
      <c r="J98" s="80">
        <f>C98*F98</f>
        <v>0</v>
      </c>
      <c r="M98" s="65">
        <f t="shared" ref="M98:M106" si="8">SUM(N98:R98)</f>
        <v>0</v>
      </c>
      <c r="N98" s="238"/>
      <c r="O98" s="238"/>
      <c r="P98" s="238"/>
      <c r="Q98" s="238"/>
      <c r="R98" s="238"/>
      <c r="S98" s="238"/>
    </row>
    <row r="99" spans="1:19" ht="41.25" customHeight="1" x14ac:dyDescent="0.2">
      <c r="A99" s="18"/>
      <c r="B99" s="55" t="s">
        <v>109</v>
      </c>
      <c r="C99" s="597"/>
      <c r="D99" s="598"/>
      <c r="E99" s="81" t="s">
        <v>59</v>
      </c>
      <c r="F99" s="133"/>
      <c r="G99" s="599" t="s">
        <v>137</v>
      </c>
      <c r="H99" s="600"/>
      <c r="I99" s="601"/>
      <c r="J99" s="80">
        <f>C99*F99</f>
        <v>0</v>
      </c>
      <c r="M99" s="49">
        <f t="shared" si="8"/>
        <v>0</v>
      </c>
      <c r="N99" s="146"/>
      <c r="O99" s="145"/>
      <c r="P99" s="145"/>
      <c r="Q99" s="145"/>
      <c r="R99" s="145"/>
      <c r="S99" s="145"/>
    </row>
    <row r="100" spans="1:19" ht="32.25" customHeight="1" x14ac:dyDescent="0.2">
      <c r="A100" s="18"/>
      <c r="B100" s="55" t="s">
        <v>52</v>
      </c>
      <c r="C100" s="597"/>
      <c r="D100" s="598"/>
      <c r="E100" s="81" t="s">
        <v>103</v>
      </c>
      <c r="F100" s="275"/>
      <c r="G100" s="607" t="s">
        <v>136</v>
      </c>
      <c r="H100" s="608"/>
      <c r="I100" s="609"/>
      <c r="J100" s="80">
        <f>(C100*F100)*24</f>
        <v>0</v>
      </c>
      <c r="M100" s="49">
        <f t="shared" si="8"/>
        <v>0</v>
      </c>
      <c r="N100" s="146"/>
      <c r="O100" s="146"/>
      <c r="P100" s="145"/>
      <c r="Q100" s="145"/>
      <c r="R100" s="145"/>
      <c r="S100" s="145"/>
    </row>
    <row r="101" spans="1:19" ht="32.25" customHeight="1" x14ac:dyDescent="0.2">
      <c r="A101" s="18"/>
      <c r="B101" s="51" t="s">
        <v>57</v>
      </c>
      <c r="C101" s="597"/>
      <c r="D101" s="598"/>
      <c r="E101" s="81" t="s">
        <v>104</v>
      </c>
      <c r="F101" s="135"/>
      <c r="G101" s="82" t="s">
        <v>135</v>
      </c>
      <c r="H101" s="83"/>
      <c r="I101" s="83"/>
      <c r="J101" s="80">
        <f>(C101*F101)*24</f>
        <v>0</v>
      </c>
      <c r="M101" s="49">
        <f t="shared" si="8"/>
        <v>0</v>
      </c>
      <c r="N101" s="146"/>
      <c r="O101" s="146"/>
      <c r="P101" s="145"/>
      <c r="Q101" s="145"/>
      <c r="R101" s="145"/>
      <c r="S101" s="145"/>
    </row>
    <row r="102" spans="1:19" ht="52.5" customHeight="1" x14ac:dyDescent="0.2">
      <c r="A102" s="140" t="s">
        <v>213</v>
      </c>
      <c r="B102" s="51" t="s">
        <v>111</v>
      </c>
      <c r="C102" s="597"/>
      <c r="D102" s="598"/>
      <c r="E102" s="81" t="s">
        <v>61</v>
      </c>
      <c r="F102" s="133"/>
      <c r="G102" s="82" t="s">
        <v>110</v>
      </c>
      <c r="H102" s="83"/>
      <c r="I102" s="83"/>
      <c r="J102" s="80">
        <f>C102*F102</f>
        <v>0</v>
      </c>
      <c r="M102" s="49">
        <f t="shared" si="8"/>
        <v>0</v>
      </c>
      <c r="N102" s="146"/>
      <c r="O102" s="146"/>
      <c r="P102" s="145"/>
      <c r="Q102" s="145"/>
      <c r="R102" s="145"/>
      <c r="S102" s="145"/>
    </row>
    <row r="103" spans="1:19" ht="41.25" customHeight="1" x14ac:dyDescent="0.2">
      <c r="A103" s="84"/>
      <c r="B103" s="85" t="s">
        <v>214</v>
      </c>
      <c r="C103" s="605"/>
      <c r="D103" s="606"/>
      <c r="E103" s="81" t="s">
        <v>106</v>
      </c>
      <c r="F103" s="135"/>
      <c r="G103" s="607" t="s">
        <v>138</v>
      </c>
      <c r="H103" s="608"/>
      <c r="I103" s="609"/>
      <c r="J103" s="80">
        <f>(C103*F103)*24</f>
        <v>0</v>
      </c>
      <c r="M103" s="49">
        <f t="shared" si="8"/>
        <v>0</v>
      </c>
      <c r="N103" s="146"/>
      <c r="O103" s="146"/>
      <c r="P103" s="145"/>
      <c r="Q103" s="145"/>
      <c r="R103" s="145"/>
      <c r="S103" s="145"/>
    </row>
    <row r="104" spans="1:19" ht="41.25" customHeight="1" x14ac:dyDescent="0.2">
      <c r="A104" s="84"/>
      <c r="B104" s="85" t="s">
        <v>78</v>
      </c>
      <c r="C104" s="605"/>
      <c r="D104" s="606"/>
      <c r="E104" s="92" t="s">
        <v>55</v>
      </c>
      <c r="F104" s="255"/>
      <c r="G104" s="607" t="s">
        <v>210</v>
      </c>
      <c r="H104" s="608"/>
      <c r="I104" s="609"/>
      <c r="J104" s="80">
        <f>(C104*F104)</f>
        <v>0</v>
      </c>
      <c r="M104" s="49">
        <f>SUM(N104:R104)</f>
        <v>0</v>
      </c>
      <c r="N104" s="146"/>
      <c r="O104" s="146"/>
      <c r="P104" s="145"/>
      <c r="Q104" s="145"/>
      <c r="R104" s="145"/>
      <c r="S104" s="145"/>
    </row>
    <row r="105" spans="1:19" ht="32.25" customHeight="1" x14ac:dyDescent="0.2">
      <c r="A105" s="56"/>
      <c r="B105" s="276" t="s">
        <v>222</v>
      </c>
      <c r="C105" s="610"/>
      <c r="D105" s="610"/>
      <c r="E105" s="86" t="s">
        <v>55</v>
      </c>
      <c r="F105" s="159">
        <v>24</v>
      </c>
      <c r="G105" s="611" t="s">
        <v>107</v>
      </c>
      <c r="H105" s="612"/>
      <c r="I105" s="613"/>
      <c r="J105" s="87">
        <f>C105*F105</f>
        <v>0</v>
      </c>
      <c r="K105" s="61"/>
      <c r="M105" s="49">
        <f t="shared" si="8"/>
        <v>0</v>
      </c>
      <c r="N105" s="145"/>
      <c r="O105" s="145"/>
      <c r="P105" s="145"/>
      <c r="Q105" s="145"/>
      <c r="R105" s="145"/>
      <c r="S105" s="145"/>
    </row>
    <row r="106" spans="1:19" ht="32.25" customHeight="1" x14ac:dyDescent="0.2">
      <c r="A106" s="575" t="s">
        <v>102</v>
      </c>
      <c r="B106" s="118" t="s">
        <v>146</v>
      </c>
      <c r="C106" s="591">
        <v>0.57999999999999996</v>
      </c>
      <c r="D106" s="591"/>
      <c r="E106" s="119" t="s">
        <v>62</v>
      </c>
      <c r="F106" s="120">
        <f>COUNT(D45:D84)</f>
        <v>0</v>
      </c>
      <c r="G106" s="121"/>
      <c r="H106" s="121"/>
      <c r="I106" s="121"/>
      <c r="J106" s="122">
        <f>(F107*F106)*24</f>
        <v>0</v>
      </c>
      <c r="K106" s="171"/>
      <c r="M106" s="49">
        <f t="shared" si="8"/>
        <v>0</v>
      </c>
      <c r="N106" s="145"/>
      <c r="O106" s="145"/>
      <c r="P106" s="145"/>
      <c r="Q106" s="145"/>
      <c r="R106" s="145"/>
      <c r="S106" s="145"/>
    </row>
    <row r="107" spans="1:19" ht="32.25" customHeight="1" x14ac:dyDescent="0.2">
      <c r="A107" s="576"/>
      <c r="B107" s="116" t="s">
        <v>267</v>
      </c>
      <c r="C107" s="592"/>
      <c r="D107" s="592"/>
      <c r="E107" s="119" t="s">
        <v>132</v>
      </c>
      <c r="F107" s="123">
        <f>C107*C106</f>
        <v>0</v>
      </c>
      <c r="G107" s="121"/>
      <c r="H107" s="121"/>
      <c r="I107" s="121"/>
      <c r="J107" s="124" t="s">
        <v>63</v>
      </c>
      <c r="K107" s="370"/>
      <c r="M107" s="158"/>
      <c r="N107" s="158"/>
      <c r="O107" s="158"/>
      <c r="P107" s="158"/>
      <c r="Q107" s="158"/>
      <c r="R107" s="158"/>
      <c r="S107" s="158"/>
    </row>
    <row r="108" spans="1:19" ht="34.15" customHeight="1" x14ac:dyDescent="0.2">
      <c r="A108" s="576"/>
      <c r="B108" s="125" t="s">
        <v>147</v>
      </c>
      <c r="C108" s="591">
        <v>0.57999999999999996</v>
      </c>
      <c r="D108" s="591"/>
      <c r="E108" s="119" t="s">
        <v>62</v>
      </c>
      <c r="F108" s="120">
        <f>COUNT(D33:D41)</f>
        <v>0</v>
      </c>
      <c r="G108" s="121"/>
      <c r="H108" s="121"/>
      <c r="I108" s="121"/>
      <c r="J108" s="122">
        <f>(F109*F108)*24</f>
        <v>0</v>
      </c>
      <c r="K108" s="171"/>
      <c r="M108" s="49">
        <f>SUM(N108:R108)</f>
        <v>0</v>
      </c>
      <c r="N108" s="145"/>
      <c r="O108" s="145"/>
      <c r="P108" s="145"/>
      <c r="Q108" s="145"/>
      <c r="R108" s="145"/>
      <c r="S108" s="145"/>
    </row>
    <row r="109" spans="1:19" ht="42.6" customHeight="1" x14ac:dyDescent="0.2">
      <c r="A109" s="576"/>
      <c r="B109" s="116" t="s">
        <v>267</v>
      </c>
      <c r="C109" s="593"/>
      <c r="D109" s="593"/>
      <c r="E109" s="254" t="s">
        <v>215</v>
      </c>
      <c r="F109" s="123">
        <f>C109*C108</f>
        <v>0</v>
      </c>
      <c r="G109" s="121"/>
      <c r="H109" s="121"/>
      <c r="I109" s="121"/>
      <c r="J109" s="124" t="s">
        <v>63</v>
      </c>
      <c r="K109" s="370"/>
      <c r="M109" s="158"/>
      <c r="N109" s="158"/>
      <c r="O109" s="158"/>
      <c r="P109" s="158"/>
      <c r="Q109" s="158"/>
      <c r="R109" s="158"/>
      <c r="S109" s="158"/>
    </row>
    <row r="110" spans="1:19" ht="32.25" customHeight="1" x14ac:dyDescent="0.2">
      <c r="A110" s="576"/>
      <c r="B110" s="118" t="s">
        <v>148</v>
      </c>
      <c r="C110" s="591">
        <v>0.57999999999999996</v>
      </c>
      <c r="D110" s="591"/>
      <c r="E110" s="254" t="s">
        <v>209</v>
      </c>
      <c r="F110" s="120">
        <f>COUNT(D19:D31)</f>
        <v>0</v>
      </c>
      <c r="G110" s="121"/>
      <c r="H110" s="121"/>
      <c r="I110" s="121"/>
      <c r="J110" s="122">
        <f>(F111*F110)*24</f>
        <v>0</v>
      </c>
      <c r="K110" s="171"/>
      <c r="M110" s="49">
        <f>SUM(N110:R110)</f>
        <v>0</v>
      </c>
      <c r="N110" s="145"/>
      <c r="O110" s="145"/>
      <c r="P110" s="145"/>
      <c r="Q110" s="145"/>
      <c r="R110" s="145"/>
      <c r="S110" s="145"/>
    </row>
    <row r="111" spans="1:19" ht="32.25" customHeight="1" x14ac:dyDescent="0.2">
      <c r="A111" s="577"/>
      <c r="B111" s="116" t="s">
        <v>267</v>
      </c>
      <c r="C111" s="593"/>
      <c r="D111" s="593"/>
      <c r="E111" s="119" t="s">
        <v>132</v>
      </c>
      <c r="F111" s="123">
        <f>C111*C110</f>
        <v>0</v>
      </c>
      <c r="G111" s="121"/>
      <c r="H111" s="121"/>
      <c r="I111" s="121"/>
      <c r="J111" s="124" t="s">
        <v>63</v>
      </c>
      <c r="K111" s="370"/>
      <c r="M111" s="158"/>
      <c r="N111" s="158"/>
      <c r="O111" s="158"/>
      <c r="P111" s="158"/>
      <c r="Q111" s="158"/>
      <c r="R111" s="158"/>
      <c r="S111" s="158"/>
    </row>
    <row r="112" spans="1:19" ht="32.25" customHeight="1" x14ac:dyDescent="0.2">
      <c r="A112" s="18"/>
      <c r="B112" s="88" t="s">
        <v>123</v>
      </c>
      <c r="C112" s="614"/>
      <c r="D112" s="615"/>
      <c r="E112" s="89" t="s">
        <v>103</v>
      </c>
      <c r="F112" s="159">
        <f>COUNT(D19:D84)</f>
        <v>0</v>
      </c>
      <c r="G112" s="616"/>
      <c r="H112" s="617"/>
      <c r="I112" s="618"/>
      <c r="J112" s="90">
        <f>(C112*F112)*24</f>
        <v>0</v>
      </c>
      <c r="M112" s="49">
        <f>SUM(N112:R112)</f>
        <v>0</v>
      </c>
      <c r="N112" s="145"/>
      <c r="O112" s="145"/>
      <c r="P112" s="145"/>
      <c r="Q112" s="145"/>
      <c r="R112" s="145"/>
      <c r="S112" s="145"/>
    </row>
    <row r="113" spans="1:19" ht="32.25" customHeight="1" x14ac:dyDescent="0.2">
      <c r="A113" s="18"/>
      <c r="B113" s="51" t="s">
        <v>122</v>
      </c>
      <c r="C113" s="597"/>
      <c r="D113" s="598"/>
      <c r="E113" s="91" t="s">
        <v>55</v>
      </c>
      <c r="F113" s="159">
        <v>24</v>
      </c>
      <c r="G113" s="619"/>
      <c r="H113" s="620"/>
      <c r="I113" s="621"/>
      <c r="J113" s="90">
        <f>C113*F113</f>
        <v>0</v>
      </c>
      <c r="M113" s="49">
        <f t="shared" ref="M113:M114" si="9">SUM(N113:R113)</f>
        <v>0</v>
      </c>
      <c r="N113" s="145"/>
      <c r="O113" s="145"/>
      <c r="P113" s="145"/>
      <c r="Q113" s="145"/>
      <c r="R113" s="145"/>
      <c r="S113" s="145"/>
    </row>
    <row r="114" spans="1:19" s="59" customFormat="1" ht="45.2" customHeight="1" x14ac:dyDescent="0.2">
      <c r="A114" s="18"/>
      <c r="B114" s="51" t="s">
        <v>56</v>
      </c>
      <c r="C114" s="622"/>
      <c r="D114" s="622"/>
      <c r="E114" s="92" t="s">
        <v>60</v>
      </c>
      <c r="F114" s="258">
        <f>F112</f>
        <v>0</v>
      </c>
      <c r="G114" s="599" t="s">
        <v>133</v>
      </c>
      <c r="H114" s="600"/>
      <c r="I114" s="601"/>
      <c r="J114" s="80">
        <f>(C114*F114)*2</f>
        <v>0</v>
      </c>
      <c r="K114" s="23"/>
      <c r="L114" s="24"/>
      <c r="M114" s="49">
        <f t="shared" si="9"/>
        <v>0</v>
      </c>
      <c r="N114" s="145"/>
      <c r="O114" s="145"/>
      <c r="P114" s="145"/>
      <c r="Q114" s="145"/>
      <c r="R114" s="145"/>
      <c r="S114" s="145"/>
    </row>
    <row r="115" spans="1:19" ht="39" customHeight="1" x14ac:dyDescent="0.2">
      <c r="A115" s="125" t="s">
        <v>124</v>
      </c>
      <c r="B115" s="51" t="s">
        <v>112</v>
      </c>
      <c r="C115" s="622"/>
      <c r="D115" s="622"/>
      <c r="E115" s="93" t="s">
        <v>139</v>
      </c>
      <c r="F115" s="133"/>
      <c r="G115" s="599" t="s">
        <v>224</v>
      </c>
      <c r="H115" s="600"/>
      <c r="I115" s="601"/>
      <c r="J115" s="80">
        <f>C115*F115</f>
        <v>0</v>
      </c>
      <c r="L115" s="23"/>
      <c r="M115" s="80">
        <f t="shared" ref="M115:M125" si="10">SUM(N115:R115)</f>
        <v>0</v>
      </c>
      <c r="N115" s="147"/>
      <c r="O115" s="147"/>
      <c r="P115" s="147"/>
      <c r="Q115" s="147"/>
      <c r="R115" s="147"/>
      <c r="S115" s="147"/>
    </row>
    <row r="116" spans="1:19" ht="32.25" customHeight="1" x14ac:dyDescent="0.2">
      <c r="A116" s="627" t="s">
        <v>268</v>
      </c>
      <c r="B116" s="180" t="s">
        <v>176</v>
      </c>
      <c r="C116" s="622"/>
      <c r="D116" s="622"/>
      <c r="E116" s="94" t="s">
        <v>177</v>
      </c>
      <c r="F116" s="136"/>
      <c r="G116" s="599" t="s">
        <v>178</v>
      </c>
      <c r="H116" s="600"/>
      <c r="I116" s="601"/>
      <c r="J116" s="80">
        <f>C116*F116</f>
        <v>0</v>
      </c>
      <c r="M116" s="49">
        <f t="shared" si="10"/>
        <v>0</v>
      </c>
      <c r="N116" s="145"/>
      <c r="O116" s="145"/>
      <c r="P116" s="145"/>
      <c r="Q116" s="145"/>
      <c r="R116" s="145"/>
      <c r="S116" s="145"/>
    </row>
    <row r="117" spans="1:19" ht="45.95" customHeight="1" x14ac:dyDescent="0.2">
      <c r="A117" s="628"/>
      <c r="B117" s="181" t="s">
        <v>179</v>
      </c>
      <c r="C117" s="622"/>
      <c r="D117" s="622"/>
      <c r="E117" s="93" t="s">
        <v>223</v>
      </c>
      <c r="F117" s="133"/>
      <c r="G117" s="629" t="s">
        <v>269</v>
      </c>
      <c r="H117" s="630"/>
      <c r="I117" s="631"/>
      <c r="J117" s="80">
        <f>C117*F117</f>
        <v>0</v>
      </c>
      <c r="M117" s="49">
        <f t="shared" si="10"/>
        <v>0</v>
      </c>
      <c r="N117" s="145"/>
      <c r="O117" s="145"/>
      <c r="P117" s="145"/>
      <c r="Q117" s="145"/>
      <c r="R117" s="145"/>
      <c r="S117" s="145"/>
    </row>
    <row r="118" spans="1:19" ht="68.849999999999994" customHeight="1" x14ac:dyDescent="0.2">
      <c r="A118" s="125" t="s">
        <v>125</v>
      </c>
      <c r="B118" s="115" t="s">
        <v>68</v>
      </c>
      <c r="C118" s="623"/>
      <c r="D118" s="623"/>
      <c r="E118" s="93" t="s">
        <v>69</v>
      </c>
      <c r="F118" s="133"/>
      <c r="G118" s="599" t="s">
        <v>270</v>
      </c>
      <c r="H118" s="600"/>
      <c r="I118" s="601"/>
      <c r="J118" s="80">
        <f>C118*F118</f>
        <v>0</v>
      </c>
      <c r="M118" s="49">
        <f t="shared" si="10"/>
        <v>0</v>
      </c>
      <c r="N118" s="145"/>
      <c r="O118" s="145"/>
      <c r="P118" s="145"/>
      <c r="Q118" s="145"/>
      <c r="R118" s="145"/>
      <c r="S118" s="145"/>
    </row>
    <row r="119" spans="1:19" ht="57.75" customHeight="1" x14ac:dyDescent="0.2">
      <c r="A119" s="125" t="s">
        <v>271</v>
      </c>
      <c r="B119" s="115" t="s">
        <v>65</v>
      </c>
      <c r="C119" s="623"/>
      <c r="D119" s="623"/>
      <c r="E119" s="93" t="s">
        <v>66</v>
      </c>
      <c r="F119" s="133"/>
      <c r="G119" s="624"/>
      <c r="H119" s="625"/>
      <c r="I119" s="626"/>
      <c r="J119" s="80">
        <f>C119*F119</f>
        <v>0</v>
      </c>
      <c r="M119" s="49">
        <f t="shared" si="10"/>
        <v>0</v>
      </c>
      <c r="N119" s="145"/>
      <c r="O119" s="145"/>
      <c r="P119" s="145"/>
      <c r="Q119" s="145"/>
      <c r="R119" s="145"/>
      <c r="S119" s="145"/>
    </row>
    <row r="120" spans="1:19" ht="38.65" customHeight="1" x14ac:dyDescent="0.2">
      <c r="A120" s="141" t="s">
        <v>99</v>
      </c>
      <c r="B120" s="115" t="s">
        <v>67</v>
      </c>
      <c r="C120" s="623"/>
      <c r="D120" s="623"/>
      <c r="E120" s="629" t="s">
        <v>99</v>
      </c>
      <c r="F120" s="630"/>
      <c r="G120" s="630"/>
      <c r="H120" s="630"/>
      <c r="I120" s="631"/>
      <c r="J120" s="80">
        <f>C120</f>
        <v>0</v>
      </c>
      <c r="M120" s="49">
        <f t="shared" si="10"/>
        <v>0</v>
      </c>
      <c r="N120" s="158"/>
      <c r="O120" s="145"/>
      <c r="P120" s="145"/>
      <c r="Q120" s="145"/>
      <c r="R120" s="145"/>
      <c r="S120" s="145"/>
    </row>
    <row r="121" spans="1:19" ht="53.25" customHeight="1" x14ac:dyDescent="0.2">
      <c r="A121" s="18"/>
      <c r="B121" s="95" t="s">
        <v>272</v>
      </c>
      <c r="C121" s="623"/>
      <c r="D121" s="623"/>
      <c r="E121" s="81" t="s">
        <v>55</v>
      </c>
      <c r="F121" s="159">
        <v>24</v>
      </c>
      <c r="G121" s="96" t="s">
        <v>107</v>
      </c>
      <c r="H121" s="97"/>
      <c r="I121" s="97"/>
      <c r="J121" s="80">
        <f>C121*F121</f>
        <v>0</v>
      </c>
      <c r="M121" s="49">
        <f t="shared" si="10"/>
        <v>0</v>
      </c>
      <c r="N121" s="145"/>
      <c r="O121" s="145"/>
      <c r="P121" s="145"/>
      <c r="Q121" s="145"/>
      <c r="R121" s="145"/>
      <c r="S121" s="145"/>
    </row>
    <row r="122" spans="1:19" ht="32.25" customHeight="1" x14ac:dyDescent="0.2">
      <c r="B122" s="95" t="s">
        <v>49</v>
      </c>
      <c r="C122" s="605"/>
      <c r="D122" s="606"/>
      <c r="E122" s="81" t="s">
        <v>55</v>
      </c>
      <c r="F122" s="159">
        <v>24</v>
      </c>
      <c r="G122" s="273" t="s">
        <v>107</v>
      </c>
      <c r="H122" s="274"/>
      <c r="I122" s="274"/>
      <c r="J122" s="80">
        <f>C122*F122</f>
        <v>0</v>
      </c>
      <c r="M122" s="49">
        <f t="shared" si="10"/>
        <v>0</v>
      </c>
      <c r="N122" s="145"/>
      <c r="O122" s="145"/>
      <c r="P122" s="145"/>
      <c r="Q122" s="145"/>
      <c r="R122" s="145"/>
      <c r="S122" s="145"/>
    </row>
    <row r="123" spans="1:19" ht="32.25" customHeight="1" x14ac:dyDescent="0.2">
      <c r="B123" s="259"/>
      <c r="C123" s="605"/>
      <c r="D123" s="606"/>
      <c r="E123" s="81" t="s">
        <v>55</v>
      </c>
      <c r="F123" s="133"/>
      <c r="G123" s="632"/>
      <c r="H123" s="633"/>
      <c r="I123" s="634"/>
      <c r="J123" s="80">
        <f>C123*F123</f>
        <v>0</v>
      </c>
      <c r="M123" s="49">
        <f t="shared" si="10"/>
        <v>0</v>
      </c>
      <c r="N123" s="145"/>
      <c r="O123" s="145"/>
      <c r="P123" s="145"/>
      <c r="Q123" s="145"/>
      <c r="R123" s="145"/>
      <c r="S123" s="145"/>
    </row>
    <row r="124" spans="1:19" ht="32.25" customHeight="1" x14ac:dyDescent="0.2">
      <c r="B124" s="259"/>
      <c r="C124" s="605"/>
      <c r="D124" s="606"/>
      <c r="E124" s="81" t="s">
        <v>55</v>
      </c>
      <c r="F124" s="133"/>
      <c r="G124" s="632"/>
      <c r="H124" s="633"/>
      <c r="I124" s="634"/>
      <c r="J124" s="80">
        <f t="shared" ref="J124:J125" si="11">C124*F124</f>
        <v>0</v>
      </c>
      <c r="M124" s="49">
        <f t="shared" si="10"/>
        <v>0</v>
      </c>
      <c r="N124" s="145"/>
      <c r="O124" s="145"/>
      <c r="P124" s="145"/>
      <c r="Q124" s="145"/>
      <c r="R124" s="145"/>
      <c r="S124" s="145"/>
    </row>
    <row r="125" spans="1:19" ht="32.25" customHeight="1" x14ac:dyDescent="0.2">
      <c r="B125" s="259"/>
      <c r="C125" s="605"/>
      <c r="D125" s="606"/>
      <c r="E125" s="81" t="s">
        <v>55</v>
      </c>
      <c r="F125" s="133"/>
      <c r="G125" s="632"/>
      <c r="H125" s="633"/>
      <c r="I125" s="634"/>
      <c r="J125" s="80">
        <f t="shared" si="11"/>
        <v>0</v>
      </c>
      <c r="M125" s="49">
        <f t="shared" si="10"/>
        <v>0</v>
      </c>
      <c r="N125" s="145"/>
      <c r="O125" s="145"/>
      <c r="P125" s="145"/>
      <c r="Q125" s="145"/>
      <c r="R125" s="145"/>
      <c r="S125" s="145"/>
    </row>
    <row r="126" spans="1:19" ht="29.1" customHeight="1" x14ac:dyDescent="0.2">
      <c r="B126" s="669" t="s">
        <v>168</v>
      </c>
      <c r="C126" s="669"/>
      <c r="D126" s="669"/>
      <c r="E126" s="669"/>
      <c r="F126" s="669"/>
      <c r="G126" s="669"/>
      <c r="H126" s="669"/>
      <c r="I126" s="669"/>
      <c r="J126" s="669"/>
      <c r="K126" s="371"/>
      <c r="M126" s="170">
        <f>SUM(M98:M125)</f>
        <v>0</v>
      </c>
      <c r="N126" s="170">
        <f t="shared" ref="N126:R126" si="12">SUM(N98:N125)</f>
        <v>0</v>
      </c>
      <c r="O126" s="170">
        <f t="shared" si="12"/>
        <v>0</v>
      </c>
      <c r="P126" s="170">
        <f t="shared" si="12"/>
        <v>0</v>
      </c>
      <c r="Q126" s="170">
        <f t="shared" si="12"/>
        <v>0</v>
      </c>
      <c r="R126" s="170">
        <f t="shared" si="12"/>
        <v>0</v>
      </c>
      <c r="S126" s="170">
        <f t="shared" ref="S126" si="13">SUM(S98:S125)</f>
        <v>0</v>
      </c>
    </row>
    <row r="127" spans="1:19" ht="18" customHeight="1" x14ac:dyDescent="0.2">
      <c r="B127" s="1"/>
      <c r="C127" s="1"/>
      <c r="D127" s="1"/>
      <c r="E127" s="1"/>
      <c r="F127" s="1"/>
      <c r="G127" s="1"/>
      <c r="H127" s="1"/>
      <c r="I127" s="1"/>
      <c r="J127" s="1"/>
      <c r="K127" s="1"/>
      <c r="L127" s="1"/>
      <c r="M127" s="1"/>
      <c r="N127" s="1"/>
      <c r="O127" s="1"/>
      <c r="P127" s="1"/>
      <c r="Q127" s="1"/>
      <c r="R127" s="1"/>
      <c r="S127" s="1"/>
    </row>
    <row r="128" spans="1:19" ht="41.25" customHeight="1" x14ac:dyDescent="0.2">
      <c r="A128" s="670" t="s">
        <v>164</v>
      </c>
      <c r="B128" s="670"/>
      <c r="C128" s="670"/>
      <c r="D128" s="670"/>
      <c r="E128" s="670"/>
      <c r="F128" s="670"/>
      <c r="G128" s="670"/>
      <c r="H128" s="670"/>
      <c r="I128" s="670"/>
      <c r="J128" s="670"/>
      <c r="K128" s="357"/>
      <c r="L128" s="670"/>
      <c r="M128" s="670"/>
      <c r="N128" s="670"/>
      <c r="O128" s="670"/>
      <c r="P128" s="670"/>
      <c r="Q128" s="670"/>
      <c r="R128" s="176"/>
      <c r="S128" s="176"/>
    </row>
    <row r="129" spans="1:19" ht="30" customHeight="1" x14ac:dyDescent="0.2">
      <c r="A129" s="10"/>
      <c r="B129" s="10"/>
      <c r="C129" s="10"/>
      <c r="D129" s="10"/>
      <c r="E129" s="10"/>
      <c r="F129" s="10"/>
      <c r="G129" s="10"/>
      <c r="H129" s="10"/>
      <c r="I129" s="10"/>
      <c r="J129" s="10"/>
      <c r="K129" s="10"/>
      <c r="M129" s="237" t="s">
        <v>3</v>
      </c>
      <c r="N129" s="594" t="str">
        <f t="shared" ref="N129:S129" si="14">N96</f>
        <v>General Fund</v>
      </c>
      <c r="O129" s="562" t="str">
        <f t="shared" si="14"/>
        <v xml:space="preserve">Medicaid </v>
      </c>
      <c r="P129" s="538" t="str">
        <f t="shared" si="14"/>
        <v>Title IV-B2</v>
      </c>
      <c r="Q129" s="538" t="str">
        <f t="shared" si="14"/>
        <v>MIECHV</v>
      </c>
      <c r="R129" s="538" t="str">
        <f t="shared" si="14"/>
        <v>County GF, Fundraising, Foundation, Grants, Other</v>
      </c>
      <c r="S129" s="538" t="str">
        <f t="shared" si="14"/>
        <v>SSA</v>
      </c>
    </row>
    <row r="130" spans="1:19" ht="24.75" customHeight="1" x14ac:dyDescent="0.2">
      <c r="A130" s="155"/>
      <c r="B130" s="635"/>
      <c r="C130" s="635"/>
      <c r="D130" s="635"/>
      <c r="E130" s="266"/>
      <c r="F130" s="267"/>
      <c r="G130" s="268"/>
      <c r="H130" s="268"/>
      <c r="M130" s="236" t="s">
        <v>1</v>
      </c>
      <c r="N130" s="594"/>
      <c r="O130" s="562"/>
      <c r="P130" s="538"/>
      <c r="Q130" s="538"/>
      <c r="R130" s="538"/>
      <c r="S130" s="538"/>
    </row>
    <row r="131" spans="1:19" x14ac:dyDescent="0.2">
      <c r="A131" s="155"/>
      <c r="B131" s="156"/>
      <c r="C131" s="156"/>
      <c r="D131" s="269"/>
      <c r="E131" s="270"/>
      <c r="F131" s="270"/>
      <c r="G131" s="268"/>
      <c r="H131" s="268"/>
      <c r="I131" s="636" t="s">
        <v>108</v>
      </c>
      <c r="J131" s="636"/>
      <c r="K131" s="372"/>
      <c r="M131" s="167"/>
      <c r="N131" s="168"/>
      <c r="O131" s="168"/>
      <c r="P131" s="169"/>
      <c r="Q131" s="168"/>
      <c r="R131" s="168"/>
      <c r="S131" s="168"/>
    </row>
    <row r="132" spans="1:19" x14ac:dyDescent="0.2">
      <c r="A132" s="221"/>
      <c r="B132" s="152"/>
      <c r="C132" s="152"/>
      <c r="D132" s="50"/>
      <c r="E132" s="100"/>
      <c r="F132" s="637" t="s">
        <v>9</v>
      </c>
      <c r="G132" s="637"/>
      <c r="H132" s="637"/>
      <c r="I132" s="633"/>
      <c r="J132" s="634"/>
      <c r="K132" s="373"/>
      <c r="M132" s="49">
        <f t="shared" ref="M132:M142" si="15">SUM(N132:R132)</f>
        <v>0</v>
      </c>
      <c r="N132" s="145">
        <f>7760*I132</f>
        <v>0</v>
      </c>
      <c r="O132" s="145">
        <f>1452*I132</f>
        <v>0</v>
      </c>
      <c r="P132" s="145"/>
      <c r="Q132" s="145"/>
      <c r="R132" s="145"/>
      <c r="S132" s="145"/>
    </row>
    <row r="133" spans="1:19" ht="15.75" customHeight="1" x14ac:dyDescent="0.2">
      <c r="A133" s="221"/>
      <c r="B133" s="152"/>
      <c r="C133" s="152"/>
      <c r="D133" s="645" t="s">
        <v>273</v>
      </c>
      <c r="E133" s="646"/>
      <c r="F133" s="644" t="s">
        <v>126</v>
      </c>
      <c r="G133" s="637"/>
      <c r="H133" s="637"/>
      <c r="I133" s="633"/>
      <c r="J133" s="634"/>
      <c r="K133" s="373"/>
      <c r="M133" s="49">
        <f t="shared" si="15"/>
        <v>0</v>
      </c>
      <c r="N133" s="145">
        <f t="shared" ref="N133:N143" si="16">7760*I133</f>
        <v>0</v>
      </c>
      <c r="O133" s="145">
        <f t="shared" ref="O133:O143" si="17">1452*I133</f>
        <v>0</v>
      </c>
      <c r="P133" s="145"/>
      <c r="Q133" s="145"/>
      <c r="R133" s="145"/>
      <c r="S133" s="145"/>
    </row>
    <row r="134" spans="1:19" x14ac:dyDescent="0.2">
      <c r="A134" s="221"/>
      <c r="B134" s="152"/>
      <c r="C134" s="152"/>
      <c r="D134" s="647"/>
      <c r="E134" s="648"/>
      <c r="F134" s="642" t="s">
        <v>50</v>
      </c>
      <c r="G134" s="643"/>
      <c r="H134" s="643"/>
      <c r="I134" s="633"/>
      <c r="J134" s="634"/>
      <c r="K134" s="373"/>
      <c r="L134" s="47"/>
      <c r="M134" s="49">
        <f t="shared" si="15"/>
        <v>0</v>
      </c>
      <c r="N134" s="145">
        <f t="shared" si="16"/>
        <v>0</v>
      </c>
      <c r="O134" s="145">
        <f t="shared" si="17"/>
        <v>0</v>
      </c>
      <c r="P134" s="146"/>
      <c r="Q134" s="146"/>
      <c r="R134" s="146"/>
      <c r="S134" s="146"/>
    </row>
    <row r="135" spans="1:19" x14ac:dyDescent="0.2">
      <c r="A135" s="221"/>
      <c r="B135" s="152"/>
      <c r="C135" s="152"/>
      <c r="D135" s="647"/>
      <c r="E135" s="648"/>
      <c r="F135" s="644" t="s">
        <v>64</v>
      </c>
      <c r="G135" s="637"/>
      <c r="H135" s="637"/>
      <c r="I135" s="633"/>
      <c r="J135" s="634"/>
      <c r="K135" s="373"/>
      <c r="M135" s="49">
        <f t="shared" si="15"/>
        <v>0</v>
      </c>
      <c r="N135" s="145">
        <f t="shared" si="16"/>
        <v>0</v>
      </c>
      <c r="O135" s="145">
        <f t="shared" si="17"/>
        <v>0</v>
      </c>
      <c r="P135" s="145"/>
      <c r="Q135" s="145"/>
      <c r="R135" s="145"/>
      <c r="S135" s="145"/>
    </row>
    <row r="136" spans="1:19" x14ac:dyDescent="0.2">
      <c r="A136" s="221"/>
      <c r="B136" s="152"/>
      <c r="C136" s="152"/>
      <c r="D136" s="647"/>
      <c r="E136" s="648"/>
      <c r="F136" s="644" t="s">
        <v>10</v>
      </c>
      <c r="G136" s="637"/>
      <c r="H136" s="637"/>
      <c r="I136" s="633"/>
      <c r="J136" s="634"/>
      <c r="K136" s="373"/>
      <c r="M136" s="49">
        <f t="shared" si="15"/>
        <v>0</v>
      </c>
      <c r="N136" s="145">
        <f t="shared" si="16"/>
        <v>0</v>
      </c>
      <c r="O136" s="145">
        <f t="shared" si="17"/>
        <v>0</v>
      </c>
      <c r="P136" s="145"/>
      <c r="Q136" s="145"/>
      <c r="R136" s="145"/>
      <c r="S136" s="145"/>
    </row>
    <row r="137" spans="1:19" x14ac:dyDescent="0.2">
      <c r="A137" s="221"/>
      <c r="B137" s="152"/>
      <c r="C137" s="152"/>
      <c r="D137" s="647"/>
      <c r="E137" s="648"/>
      <c r="F137" s="642" t="s">
        <v>11</v>
      </c>
      <c r="G137" s="643"/>
      <c r="H137" s="643"/>
      <c r="I137" s="633"/>
      <c r="J137" s="634"/>
      <c r="K137" s="373"/>
      <c r="M137" s="49">
        <f t="shared" si="15"/>
        <v>0</v>
      </c>
      <c r="N137" s="145">
        <f t="shared" si="16"/>
        <v>0</v>
      </c>
      <c r="O137" s="145">
        <f t="shared" si="17"/>
        <v>0</v>
      </c>
      <c r="P137" s="145"/>
      <c r="Q137" s="145"/>
      <c r="R137" s="145"/>
      <c r="S137" s="145"/>
    </row>
    <row r="138" spans="1:19" x14ac:dyDescent="0.2">
      <c r="A138" s="221"/>
      <c r="B138" s="152"/>
      <c r="C138" s="152"/>
      <c r="D138" s="647"/>
      <c r="E138" s="648"/>
      <c r="F138" s="642" t="s">
        <v>211</v>
      </c>
      <c r="G138" s="643"/>
      <c r="H138" s="643"/>
      <c r="I138" s="633"/>
      <c r="J138" s="634"/>
      <c r="K138" s="373"/>
      <c r="M138" s="49">
        <f t="shared" si="15"/>
        <v>0</v>
      </c>
      <c r="N138" s="145">
        <f t="shared" si="16"/>
        <v>0</v>
      </c>
      <c r="O138" s="145">
        <f t="shared" si="17"/>
        <v>0</v>
      </c>
      <c r="P138" s="145"/>
      <c r="Q138" s="145"/>
      <c r="R138" s="145"/>
      <c r="S138" s="145"/>
    </row>
    <row r="139" spans="1:19" x14ac:dyDescent="0.2">
      <c r="A139" s="221"/>
      <c r="B139" s="152"/>
      <c r="C139" s="152"/>
      <c r="D139" s="647"/>
      <c r="E139" s="648"/>
      <c r="F139" s="642" t="s">
        <v>12</v>
      </c>
      <c r="G139" s="643"/>
      <c r="H139" s="643"/>
      <c r="I139" s="633"/>
      <c r="J139" s="634"/>
      <c r="K139" s="373"/>
      <c r="M139" s="49">
        <f t="shared" si="15"/>
        <v>0</v>
      </c>
      <c r="N139" s="145">
        <f t="shared" si="16"/>
        <v>0</v>
      </c>
      <c r="O139" s="145">
        <f t="shared" si="17"/>
        <v>0</v>
      </c>
      <c r="P139" s="145"/>
      <c r="Q139" s="145"/>
      <c r="R139" s="145"/>
      <c r="S139" s="145"/>
    </row>
    <row r="140" spans="1:19" x14ac:dyDescent="0.2">
      <c r="A140" s="221"/>
      <c r="B140" s="152"/>
      <c r="C140" s="152"/>
      <c r="D140" s="647"/>
      <c r="E140" s="648"/>
      <c r="F140" s="644" t="s">
        <v>6</v>
      </c>
      <c r="G140" s="637"/>
      <c r="H140" s="637"/>
      <c r="I140" s="633"/>
      <c r="J140" s="634"/>
      <c r="K140" s="373"/>
      <c r="M140" s="49">
        <f t="shared" si="15"/>
        <v>0</v>
      </c>
      <c r="N140" s="145">
        <f t="shared" si="16"/>
        <v>0</v>
      </c>
      <c r="O140" s="145">
        <f t="shared" si="17"/>
        <v>0</v>
      </c>
      <c r="P140" s="145"/>
      <c r="Q140" s="145"/>
      <c r="R140" s="145"/>
      <c r="S140" s="145"/>
    </row>
    <row r="141" spans="1:19" x14ac:dyDescent="0.2">
      <c r="A141" s="151"/>
      <c r="B141" s="152"/>
      <c r="C141" s="152"/>
      <c r="D141" s="649"/>
      <c r="E141" s="650"/>
      <c r="F141" s="642" t="s">
        <v>127</v>
      </c>
      <c r="G141" s="643"/>
      <c r="H141" s="643"/>
      <c r="I141" s="633"/>
      <c r="J141" s="634"/>
      <c r="K141" s="373"/>
      <c r="M141" s="49">
        <f t="shared" si="15"/>
        <v>0</v>
      </c>
      <c r="N141" s="145">
        <f t="shared" si="16"/>
        <v>0</v>
      </c>
      <c r="O141" s="145">
        <f t="shared" si="17"/>
        <v>0</v>
      </c>
      <c r="P141" s="145"/>
      <c r="Q141" s="145"/>
      <c r="R141" s="145"/>
      <c r="S141" s="145"/>
    </row>
    <row r="142" spans="1:19" x14ac:dyDescent="0.2">
      <c r="A142" s="151"/>
      <c r="B142" s="152"/>
      <c r="C142" s="152"/>
      <c r="D142" s="152"/>
      <c r="E142" s="153"/>
      <c r="F142" s="643" t="s">
        <v>127</v>
      </c>
      <c r="G142" s="643"/>
      <c r="H142" s="643"/>
      <c r="I142" s="633"/>
      <c r="J142" s="634"/>
      <c r="K142" s="373"/>
      <c r="M142" s="49">
        <f t="shared" si="15"/>
        <v>0</v>
      </c>
      <c r="N142" s="145">
        <f t="shared" si="16"/>
        <v>0</v>
      </c>
      <c r="O142" s="145">
        <f t="shared" si="17"/>
        <v>0</v>
      </c>
      <c r="P142" s="145"/>
      <c r="Q142" s="145"/>
      <c r="R142" s="145"/>
      <c r="S142" s="145"/>
    </row>
    <row r="143" spans="1:19" x14ac:dyDescent="0.2">
      <c r="A143" s="154"/>
      <c r="B143" s="152"/>
      <c r="C143" s="152"/>
      <c r="D143" s="152"/>
      <c r="E143" s="153"/>
      <c r="F143" s="643" t="s">
        <v>127</v>
      </c>
      <c r="G143" s="643"/>
      <c r="H143" s="643"/>
      <c r="I143" s="633"/>
      <c r="J143" s="634"/>
      <c r="K143" s="373"/>
      <c r="M143" s="49">
        <f>SUM(N143:R143)</f>
        <v>0</v>
      </c>
      <c r="N143" s="145">
        <f t="shared" si="16"/>
        <v>0</v>
      </c>
      <c r="O143" s="145">
        <f t="shared" si="17"/>
        <v>0</v>
      </c>
      <c r="P143" s="145"/>
      <c r="Q143" s="145"/>
      <c r="R143" s="145"/>
      <c r="S143" s="145"/>
    </row>
    <row r="144" spans="1:19" ht="32.1" customHeight="1" x14ac:dyDescent="0.2">
      <c r="A144" s="155"/>
      <c r="B144" s="156"/>
      <c r="C144" s="156"/>
      <c r="D144" s="638"/>
      <c r="E144" s="638"/>
      <c r="F144" s="639" t="s">
        <v>165</v>
      </c>
      <c r="G144" s="640"/>
      <c r="H144" s="640"/>
      <c r="I144" s="640"/>
      <c r="J144" s="641"/>
      <c r="K144" s="374"/>
      <c r="M144" s="170">
        <f>SUM(M132:M143)</f>
        <v>0</v>
      </c>
      <c r="N144" s="170">
        <f t="shared" ref="N144:R144" si="18">SUM(N132:N143)</f>
        <v>0</v>
      </c>
      <c r="O144" s="170">
        <f t="shared" si="18"/>
        <v>0</v>
      </c>
      <c r="P144" s="170">
        <f t="shared" si="18"/>
        <v>0</v>
      </c>
      <c r="Q144" s="170">
        <f t="shared" si="18"/>
        <v>0</v>
      </c>
      <c r="R144" s="170">
        <f t="shared" si="18"/>
        <v>0</v>
      </c>
      <c r="S144" s="170">
        <f t="shared" ref="S144" si="19">SUM(S132:S143)</f>
        <v>0</v>
      </c>
    </row>
    <row r="145" spans="1:19" x14ac:dyDescent="0.2">
      <c r="A145" s="155"/>
      <c r="B145" s="157"/>
      <c r="C145" s="157"/>
      <c r="D145" s="638"/>
      <c r="E145" s="638"/>
      <c r="F145" s="127"/>
      <c r="G145" s="101"/>
      <c r="H145" s="101"/>
      <c r="I145" s="101"/>
      <c r="J145" s="101"/>
      <c r="K145" s="101"/>
      <c r="N145" s="24"/>
      <c r="O145" s="24"/>
      <c r="P145" s="24"/>
      <c r="Q145" s="24"/>
      <c r="R145" s="24"/>
      <c r="S145" s="24"/>
    </row>
    <row r="146" spans="1:19" x14ac:dyDescent="0.2">
      <c r="N146" s="24"/>
      <c r="O146" s="24"/>
      <c r="P146" s="24"/>
      <c r="Q146" s="24"/>
      <c r="R146" s="24"/>
      <c r="S146" s="24"/>
    </row>
    <row r="147" spans="1:19" ht="13.5" thickBot="1" x14ac:dyDescent="0.25">
      <c r="A147" s="102"/>
      <c r="B147" s="654" t="s">
        <v>7</v>
      </c>
      <c r="C147" s="654"/>
      <c r="D147" s="654"/>
      <c r="E147" s="654"/>
      <c r="F147" s="654"/>
      <c r="G147" s="654"/>
      <c r="H147" s="654"/>
      <c r="I147" s="654"/>
      <c r="J147" s="654"/>
      <c r="K147" s="375"/>
      <c r="L147" s="33"/>
      <c r="M147" s="103">
        <f>M144+M126+M93</f>
        <v>0</v>
      </c>
      <c r="N147" s="103">
        <f t="shared" ref="N147:R147" si="20">N144+N126+N93</f>
        <v>0</v>
      </c>
      <c r="O147" s="103">
        <f t="shared" si="20"/>
        <v>0</v>
      </c>
      <c r="P147" s="103">
        <f t="shared" si="20"/>
        <v>0</v>
      </c>
      <c r="Q147" s="103">
        <f t="shared" si="20"/>
        <v>0</v>
      </c>
      <c r="R147" s="103">
        <f t="shared" si="20"/>
        <v>0</v>
      </c>
      <c r="S147" s="103">
        <f t="shared" ref="S147" si="21">S144+S126+S93</f>
        <v>0</v>
      </c>
    </row>
    <row r="149" spans="1:19" ht="13.5" thickBot="1" x14ac:dyDescent="0.25">
      <c r="A149" s="102"/>
      <c r="B149" s="271" t="s">
        <v>8</v>
      </c>
      <c r="C149" s="271"/>
      <c r="D149" s="161"/>
      <c r="E149" s="162"/>
      <c r="F149" s="162"/>
      <c r="G149" s="163"/>
      <c r="H149" s="163"/>
      <c r="I149" s="163"/>
      <c r="J149" s="164"/>
      <c r="K149" s="376"/>
      <c r="L149" s="33"/>
      <c r="M149" s="103">
        <f t="shared" ref="M149:R149" si="22">M12-M147</f>
        <v>0</v>
      </c>
      <c r="N149" s="103">
        <f t="shared" si="22"/>
        <v>0</v>
      </c>
      <c r="O149" s="103">
        <f t="shared" si="22"/>
        <v>0</v>
      </c>
      <c r="P149" s="103">
        <f t="shared" si="22"/>
        <v>0</v>
      </c>
      <c r="Q149" s="103">
        <f t="shared" si="22"/>
        <v>0</v>
      </c>
      <c r="R149" s="103">
        <f t="shared" si="22"/>
        <v>0</v>
      </c>
      <c r="S149" s="103">
        <f t="shared" ref="S149" si="23">S12-S147</f>
        <v>0</v>
      </c>
    </row>
    <row r="153" spans="1:19" x14ac:dyDescent="0.2">
      <c r="J153" s="171"/>
      <c r="K153" s="171"/>
      <c r="L153" s="129"/>
      <c r="M153" s="126" t="s">
        <v>140</v>
      </c>
      <c r="N153" s="104">
        <f>O12+P12+Q12+R12+S12</f>
        <v>0</v>
      </c>
    </row>
  </sheetData>
  <sheetProtection insertRows="0"/>
  <mergeCells count="148">
    <mergeCell ref="C120:D120"/>
    <mergeCell ref="I133:J133"/>
    <mergeCell ref="C117:D117"/>
    <mergeCell ref="G117:I117"/>
    <mergeCell ref="N129:N130"/>
    <mergeCell ref="O129:O130"/>
    <mergeCell ref="P129:P130"/>
    <mergeCell ref="Q129:Q130"/>
    <mergeCell ref="R129:R130"/>
    <mergeCell ref="B130:D130"/>
    <mergeCell ref="D133:E141"/>
    <mergeCell ref="L128:M128"/>
    <mergeCell ref="N128:O128"/>
    <mergeCell ref="P128:Q128"/>
    <mergeCell ref="C121:D121"/>
    <mergeCell ref="C124:D124"/>
    <mergeCell ref="E120:I120"/>
    <mergeCell ref="C122:D122"/>
    <mergeCell ref="C123:D123"/>
    <mergeCell ref="G123:I123"/>
    <mergeCell ref="G124:I124"/>
    <mergeCell ref="C125:D125"/>
    <mergeCell ref="G125:I125"/>
    <mergeCell ref="I131:J131"/>
    <mergeCell ref="F132:H132"/>
    <mergeCell ref="I132:J132"/>
    <mergeCell ref="F133:H133"/>
    <mergeCell ref="B126:J126"/>
    <mergeCell ref="I128:J128"/>
    <mergeCell ref="A128:B128"/>
    <mergeCell ref="C128:D128"/>
    <mergeCell ref="E128:F128"/>
    <mergeCell ref="G128:H128"/>
    <mergeCell ref="F137:H137"/>
    <mergeCell ref="I137:J137"/>
    <mergeCell ref="F138:H138"/>
    <mergeCell ref="I138:J138"/>
    <mergeCell ref="F139:H139"/>
    <mergeCell ref="I139:J139"/>
    <mergeCell ref="F134:H134"/>
    <mergeCell ref="I134:J134"/>
    <mergeCell ref="F135:H135"/>
    <mergeCell ref="I135:J135"/>
    <mergeCell ref="F136:H136"/>
    <mergeCell ref="I136:J136"/>
    <mergeCell ref="A106:A111"/>
    <mergeCell ref="C118:D118"/>
    <mergeCell ref="G118:I118"/>
    <mergeCell ref="C119:D119"/>
    <mergeCell ref="C114:D114"/>
    <mergeCell ref="G114:I114"/>
    <mergeCell ref="C115:D115"/>
    <mergeCell ref="G115:I115"/>
    <mergeCell ref="C116:D116"/>
    <mergeCell ref="G116:I116"/>
    <mergeCell ref="A116:A117"/>
    <mergeCell ref="G119:I119"/>
    <mergeCell ref="C111:D111"/>
    <mergeCell ref="C112:D112"/>
    <mergeCell ref="G112:I112"/>
    <mergeCell ref="C113:D113"/>
    <mergeCell ref="G113:I113"/>
    <mergeCell ref="C104:D104"/>
    <mergeCell ref="G104:I104"/>
    <mergeCell ref="C105:D105"/>
    <mergeCell ref="C106:D106"/>
    <mergeCell ref="C107:D107"/>
    <mergeCell ref="C108:D108"/>
    <mergeCell ref="C109:D109"/>
    <mergeCell ref="C110:D110"/>
    <mergeCell ref="G105:I105"/>
    <mergeCell ref="C100:D100"/>
    <mergeCell ref="G100:I100"/>
    <mergeCell ref="C101:D101"/>
    <mergeCell ref="C102:D102"/>
    <mergeCell ref="C103:D103"/>
    <mergeCell ref="G103:I103"/>
    <mergeCell ref="R96:R97"/>
    <mergeCell ref="C97:D97"/>
    <mergeCell ref="G97:I97"/>
    <mergeCell ref="C98:D98"/>
    <mergeCell ref="G98:I98"/>
    <mergeCell ref="C99:D99"/>
    <mergeCell ref="G99:I99"/>
    <mergeCell ref="P89:P92"/>
    <mergeCell ref="A95:B95"/>
    <mergeCell ref="N96:N97"/>
    <mergeCell ref="O96:O97"/>
    <mergeCell ref="P96:P97"/>
    <mergeCell ref="Q96:Q97"/>
    <mergeCell ref="B85:B86"/>
    <mergeCell ref="A89:A92"/>
    <mergeCell ref="E89:E92"/>
    <mergeCell ref="G89:G92"/>
    <mergeCell ref="N89:N92"/>
    <mergeCell ref="H10:H11"/>
    <mergeCell ref="I10:I11"/>
    <mergeCell ref="J10:J11"/>
    <mergeCell ref="N10:N11"/>
    <mergeCell ref="O10:O11"/>
    <mergeCell ref="P10:P11"/>
    <mergeCell ref="A14:B14"/>
    <mergeCell ref="I16:I17"/>
    <mergeCell ref="K16:K17"/>
    <mergeCell ref="A17:B17"/>
    <mergeCell ref="M17:R17"/>
    <mergeCell ref="A16:B16"/>
    <mergeCell ref="C16:C17"/>
    <mergeCell ref="D16:D17"/>
    <mergeCell ref="E16:E17"/>
    <mergeCell ref="F16:F17"/>
    <mergeCell ref="G16:G17"/>
    <mergeCell ref="H16:H17"/>
    <mergeCell ref="J16:J17"/>
    <mergeCell ref="A1:R2"/>
    <mergeCell ref="F3:I3"/>
    <mergeCell ref="J3:M3"/>
    <mergeCell ref="B4:E4"/>
    <mergeCell ref="J4:M4"/>
    <mergeCell ref="B7:E7"/>
    <mergeCell ref="J7:M7"/>
    <mergeCell ref="B8:E8"/>
    <mergeCell ref="D9:E9"/>
    <mergeCell ref="B5:E5"/>
    <mergeCell ref="S10:S11"/>
    <mergeCell ref="S96:S97"/>
    <mergeCell ref="S129:S130"/>
    <mergeCell ref="H9:S9"/>
    <mergeCell ref="H8:S8"/>
    <mergeCell ref="S89:S92"/>
    <mergeCell ref="B93:K93"/>
    <mergeCell ref="J89:J92"/>
    <mergeCell ref="B147:J147"/>
    <mergeCell ref="F140:H140"/>
    <mergeCell ref="I140:J140"/>
    <mergeCell ref="F141:H141"/>
    <mergeCell ref="I141:J141"/>
    <mergeCell ref="F142:H142"/>
    <mergeCell ref="I142:J142"/>
    <mergeCell ref="F143:H143"/>
    <mergeCell ref="I143:J143"/>
    <mergeCell ref="D144:E145"/>
    <mergeCell ref="F144:J144"/>
    <mergeCell ref="Q10:Q11"/>
    <mergeCell ref="R10:R11"/>
    <mergeCell ref="D10:E10"/>
    <mergeCell ref="A11:B11"/>
    <mergeCell ref="D11:E11"/>
  </mergeCells>
  <dataValidations xWindow="740" yWindow="286" count="12">
    <dataValidation allowBlank="1" showInputMessage="1" showErrorMessage="1" promptTitle="Instructions:" prompt="Enter qty to be purchased for each item below - WHITE boxes only:" sqref="F98:F104 F115:F119 F123:F125"/>
    <dataValidation allowBlank="1" showInputMessage="1" showErrorMessage="1" promptTitle="Instructions:" prompt="Enter your per item costs (or per staff cost) below in white boxes only:" sqref="C111:D125 C107:D107 C109:D109 C98:D105"/>
    <dataValidation allowBlank="1" showInputMessage="1" showErrorMessage="1" promptTitle="Instructions:" prompt="Enter Fringe rate for your agency." sqref="D11:E11"/>
    <dataValidation allowBlank="1" showInputMessage="1" showErrorMessage="1" promptTitle="Instructions:" prompt="Enter your agency name" sqref="B4:E5"/>
    <dataValidation allowBlank="1" showInputMessage="1" showErrorMessage="1" promptTitle="Instructions:" prompt="Enter the name of your subconstractor's and fill out one worksheet for each subcontractor." sqref="B7:E7"/>
    <dataValidation allowBlank="1" showInputMessage="1" showErrorMessage="1" promptTitle="Instructions:" prompt="If you receive MIECHV funding, please enter the # of slots you serve here" sqref="D10:E10"/>
    <dataValidation type="custom" allowBlank="1" showInputMessage="1" showErrorMessage="1" errorTitle="Over 1 FTE" error="You entered a value the exceeds 1 FTE, please fix to continue." sqref="K55:L55 K71:L71 E19:J83">
      <formula1>SUM($E19:$I19)&lt;=1</formula1>
    </dataValidation>
    <dataValidation type="custom" allowBlank="1" showInputMessage="1" showErrorMessage="1" errorTitle="Over ELD allocation" error="You entered a value that exceeds total in cell C10, please fix to continue." sqref="N12:P12">
      <formula1>SUM($N$12:$P$12)&lt;=$D$9</formula1>
    </dataValidation>
    <dataValidation allowBlank="1" showInputMessage="1" showErrorMessage="1" promptTitle="Instructions:" prompt="Enter your additional program expenditures" sqref="B123:B125"/>
    <dataValidation allowBlank="1" showInputMessage="1" showErrorMessage="1" promptTitle="Instructions:" prompt="Add description" sqref="G123:I125"/>
    <dataValidation allowBlank="1" showInputMessage="1" showErrorMessage="1" promptTitle="Instructions:" prompt="Enter fringe rate for this position" sqref="C90 C92"/>
    <dataValidation allowBlank="1" showErrorMessage="1" promptTitle="Instructions:" prompt="Enter qty to be purchased for each item below - WHITE boxes only:" sqref="F114"/>
  </dataValidations>
  <pageMargins left="0.2" right="0.2" top="0.25" bottom="0.25" header="0" footer="0.3"/>
  <pageSetup paperSize="17" scale="60" orientation="landscape" r:id="rId1"/>
  <headerFooter>
    <oddFooter>&amp;C&amp;P of &amp;N</oddFooter>
  </headerFooter>
  <rowBreaks count="2" manualBreakCount="2">
    <brk id="66" max="16383" man="1"/>
    <brk id="113"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7C004E4D-722F-4070-8FB2-C6F5AE33E5A8}">
            <xm:f>IF('Lead Agency Budget'!D6="No",1,0)</xm:f>
            <x14:dxf>
              <font>
                <color auto="1"/>
              </font>
              <fill>
                <patternFill>
                  <bgColor theme="1"/>
                </patternFill>
              </fill>
            </x14:dxf>
          </x14:cfRule>
          <xm:sqref>A7:E7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T153"/>
  <sheetViews>
    <sheetView showGridLines="0" zoomScale="70" zoomScaleNormal="70" zoomScaleSheetLayoutView="70" workbookViewId="0">
      <selection activeCell="N154" sqref="N154"/>
    </sheetView>
  </sheetViews>
  <sheetFormatPr defaultColWidth="9.140625" defaultRowHeight="12.75" x14ac:dyDescent="0.2"/>
  <cols>
    <col min="1" max="1" width="37.42578125" style="1" customWidth="1"/>
    <col min="2" max="2" width="35.42578125" style="20" customWidth="1"/>
    <col min="3" max="3" width="12" style="20" customWidth="1"/>
    <col min="4" max="4" width="20.140625" style="29" customWidth="1"/>
    <col min="5" max="5" width="20.140625" style="71" customWidth="1"/>
    <col min="6" max="6" width="16.28515625" style="71" customWidth="1"/>
    <col min="7" max="8" width="16.28515625" style="72" customWidth="1"/>
    <col min="9" max="9" width="21.42578125" style="72" customWidth="1"/>
    <col min="10" max="11" width="20.140625" style="23" customWidth="1"/>
    <col min="12" max="12" width="3" style="24" customWidth="1"/>
    <col min="13" max="13" width="18.7109375" style="24" customWidth="1"/>
    <col min="14" max="17" width="18.7109375" style="36" customWidth="1"/>
    <col min="18" max="19" width="20.140625" style="36" customWidth="1"/>
    <col min="20" max="16384" width="9.140625" style="10"/>
  </cols>
  <sheetData>
    <row r="1" spans="1:19" ht="15.75" customHeight="1" x14ac:dyDescent="0.2">
      <c r="A1" s="544" t="s">
        <v>159</v>
      </c>
      <c r="B1" s="544"/>
      <c r="C1" s="544"/>
      <c r="D1" s="544"/>
      <c r="E1" s="544"/>
      <c r="F1" s="544"/>
      <c r="G1" s="544"/>
      <c r="H1" s="544"/>
      <c r="I1" s="544"/>
      <c r="J1" s="544"/>
      <c r="K1" s="544"/>
      <c r="L1" s="544"/>
      <c r="M1" s="544"/>
      <c r="N1" s="544"/>
      <c r="O1" s="544"/>
      <c r="P1" s="544"/>
      <c r="Q1" s="544"/>
      <c r="R1" s="544"/>
      <c r="S1" s="10"/>
    </row>
    <row r="2" spans="1:19" ht="43.5" customHeight="1" x14ac:dyDescent="0.2">
      <c r="A2" s="544"/>
      <c r="B2" s="544"/>
      <c r="C2" s="544"/>
      <c r="D2" s="544"/>
      <c r="E2" s="544"/>
      <c r="F2" s="544"/>
      <c r="G2" s="544"/>
      <c r="H2" s="544"/>
      <c r="I2" s="544"/>
      <c r="J2" s="544"/>
      <c r="K2" s="544"/>
      <c r="L2" s="544"/>
      <c r="M2" s="544"/>
      <c r="N2" s="544"/>
      <c r="O2" s="544"/>
      <c r="P2" s="544"/>
      <c r="Q2" s="544"/>
      <c r="R2" s="544"/>
      <c r="S2" s="10"/>
    </row>
    <row r="3" spans="1:19" ht="13.5" thickBot="1" x14ac:dyDescent="0.25">
      <c r="A3" s="10"/>
      <c r="B3" s="10"/>
      <c r="C3" s="10"/>
      <c r="D3" s="10"/>
      <c r="E3" s="10"/>
      <c r="F3" s="545"/>
      <c r="G3" s="545"/>
      <c r="H3" s="545"/>
      <c r="I3" s="545"/>
      <c r="J3" s="546"/>
      <c r="K3" s="546"/>
      <c r="L3" s="546"/>
      <c r="M3" s="546"/>
      <c r="N3" s="14"/>
      <c r="O3" s="14"/>
      <c r="P3" s="14"/>
      <c r="Q3" s="15"/>
      <c r="R3" s="16"/>
      <c r="S3" s="16"/>
    </row>
    <row r="4" spans="1:19" ht="27.95" customHeight="1" thickBot="1" x14ac:dyDescent="0.25">
      <c r="A4" s="142" t="s">
        <v>161</v>
      </c>
      <c r="B4" s="655">
        <f>'Lead Agency Budget'!B4:E4</f>
        <v>0</v>
      </c>
      <c r="C4" s="656"/>
      <c r="D4" s="656"/>
      <c r="E4" s="657"/>
      <c r="F4" s="10"/>
      <c r="G4" s="10"/>
      <c r="H4" s="10"/>
      <c r="I4" s="10"/>
      <c r="J4" s="546"/>
      <c r="K4" s="546"/>
      <c r="L4" s="546"/>
      <c r="M4" s="546"/>
      <c r="N4" s="18"/>
      <c r="O4" s="18"/>
      <c r="P4" s="18"/>
      <c r="Q4" s="17"/>
      <c r="R4" s="17"/>
      <c r="S4" s="17"/>
    </row>
    <row r="5" spans="1:19" ht="27.95" customHeight="1" thickBot="1" x14ac:dyDescent="0.25">
      <c r="A5" s="142" t="s">
        <v>166</v>
      </c>
      <c r="B5" s="655">
        <f>'Lead Agency Budget'!B5:E5</f>
        <v>0</v>
      </c>
      <c r="C5" s="656"/>
      <c r="D5" s="656"/>
      <c r="E5" s="657"/>
      <c r="F5" s="10"/>
      <c r="G5" s="10"/>
      <c r="H5" s="10"/>
      <c r="I5" s="10"/>
      <c r="J5" s="174"/>
      <c r="K5" s="349"/>
      <c r="L5" s="174"/>
      <c r="M5" s="174"/>
      <c r="N5" s="18"/>
      <c r="O5" s="18"/>
      <c r="P5" s="18"/>
      <c r="Q5" s="17"/>
      <c r="R5" s="17"/>
      <c r="S5" s="17"/>
    </row>
    <row r="6" spans="1:19" ht="27.95" customHeight="1" thickBot="1" x14ac:dyDescent="0.25">
      <c r="A6" s="148"/>
      <c r="B6" s="148"/>
      <c r="C6" s="148"/>
      <c r="D6" s="148"/>
      <c r="E6" s="148"/>
      <c r="F6" s="148"/>
      <c r="G6" s="148"/>
      <c r="H6" s="148"/>
      <c r="I6" s="149"/>
      <c r="J6" s="150"/>
      <c r="K6" s="150"/>
      <c r="L6" s="174"/>
      <c r="M6" s="174"/>
      <c r="N6" s="18"/>
      <c r="O6" s="18"/>
      <c r="P6" s="18"/>
      <c r="Q6" s="17"/>
      <c r="R6" s="17"/>
      <c r="S6" s="17"/>
    </row>
    <row r="7" spans="1:19" ht="27.95" customHeight="1" thickBot="1" x14ac:dyDescent="0.25">
      <c r="A7" s="142" t="s">
        <v>160</v>
      </c>
      <c r="B7" s="547"/>
      <c r="C7" s="548"/>
      <c r="D7" s="548"/>
      <c r="E7" s="549"/>
      <c r="F7" s="10"/>
      <c r="G7" s="10"/>
      <c r="H7" s="10"/>
      <c r="I7" s="10"/>
      <c r="J7" s="546"/>
      <c r="K7" s="546"/>
      <c r="L7" s="546"/>
      <c r="M7" s="546"/>
      <c r="N7" s="18"/>
      <c r="O7" s="18"/>
      <c r="P7" s="18"/>
      <c r="Q7" s="17"/>
      <c r="R7" s="17"/>
      <c r="S7" s="17"/>
    </row>
    <row r="8" spans="1:19" ht="30.75" customHeight="1" thickBot="1" x14ac:dyDescent="0.25">
      <c r="A8" s="142" t="s">
        <v>144</v>
      </c>
      <c r="B8" s="554" t="str">
        <f>'Lead Agency Budget'!B8:E8</f>
        <v>October 1, 2021 - September 30, 2023</v>
      </c>
      <c r="C8" s="555"/>
      <c r="D8" s="555"/>
      <c r="E8" s="658"/>
      <c r="F8" s="10"/>
      <c r="G8" s="10"/>
      <c r="H8" s="651" t="s">
        <v>145</v>
      </c>
      <c r="I8" s="651"/>
      <c r="J8" s="651"/>
      <c r="K8" s="651"/>
      <c r="L8" s="651"/>
      <c r="M8" s="651"/>
      <c r="N8" s="651"/>
      <c r="O8" s="651"/>
      <c r="P8" s="651"/>
      <c r="Q8" s="651"/>
      <c r="R8" s="651"/>
      <c r="S8" s="651"/>
    </row>
    <row r="9" spans="1:19" ht="27" customHeight="1" thickBot="1" x14ac:dyDescent="0.25">
      <c r="A9" s="232" t="s">
        <v>193</v>
      </c>
      <c r="B9" s="143"/>
      <c r="C9" s="21"/>
      <c r="D9" s="567">
        <f>H12+N12+P12</f>
        <v>0</v>
      </c>
      <c r="E9" s="568"/>
      <c r="F9" s="21"/>
      <c r="G9" s="22"/>
      <c r="H9" s="573" t="s">
        <v>155</v>
      </c>
      <c r="I9" s="574"/>
      <c r="J9" s="574"/>
      <c r="K9" s="574"/>
      <c r="L9" s="574"/>
      <c r="M9" s="574"/>
      <c r="N9" s="574"/>
      <c r="O9" s="574"/>
      <c r="P9" s="574"/>
      <c r="Q9" s="574"/>
      <c r="R9" s="574"/>
      <c r="S9" s="574"/>
    </row>
    <row r="10" spans="1:19" ht="28.5" customHeight="1" thickBot="1" x14ac:dyDescent="0.25">
      <c r="A10" s="232" t="s">
        <v>172</v>
      </c>
      <c r="B10" s="232"/>
      <c r="D10" s="569"/>
      <c r="E10" s="570"/>
      <c r="F10" s="25"/>
      <c r="G10" s="26"/>
      <c r="H10" s="563" t="s">
        <v>189</v>
      </c>
      <c r="I10" s="565" t="s">
        <v>191</v>
      </c>
      <c r="J10" s="565" t="s">
        <v>274</v>
      </c>
      <c r="K10" s="77"/>
      <c r="L10" s="27"/>
      <c r="M10" s="241" t="s">
        <v>0</v>
      </c>
      <c r="N10" s="663" t="s">
        <v>171</v>
      </c>
      <c r="O10" s="562" t="s">
        <v>114</v>
      </c>
      <c r="P10" s="665" t="s">
        <v>113</v>
      </c>
      <c r="Q10" s="558" t="s">
        <v>15</v>
      </c>
      <c r="R10" s="558" t="s">
        <v>129</v>
      </c>
      <c r="S10" s="558" t="s">
        <v>303</v>
      </c>
    </row>
    <row r="11" spans="1:19" ht="31.7" customHeight="1" thickBot="1" x14ac:dyDescent="0.25">
      <c r="A11" s="553" t="s">
        <v>154</v>
      </c>
      <c r="B11" s="553"/>
      <c r="D11" s="659"/>
      <c r="E11" s="660"/>
      <c r="F11" s="25"/>
      <c r="G11" s="28"/>
      <c r="H11" s="564"/>
      <c r="I11" s="566"/>
      <c r="J11" s="566"/>
      <c r="K11" s="77"/>
      <c r="M11" s="242" t="s">
        <v>1</v>
      </c>
      <c r="N11" s="664"/>
      <c r="O11" s="562"/>
      <c r="P11" s="666"/>
      <c r="Q11" s="538"/>
      <c r="R11" s="538"/>
      <c r="S11" s="538"/>
    </row>
    <row r="12" spans="1:19" ht="28.5" customHeight="1" x14ac:dyDescent="0.2">
      <c r="E12" s="30"/>
      <c r="F12" s="30"/>
      <c r="G12" s="31"/>
      <c r="H12" s="252"/>
      <c r="I12" s="252"/>
      <c r="J12" s="130"/>
      <c r="K12" s="367"/>
      <c r="L12" s="33"/>
      <c r="M12" s="128">
        <f>SUM(N12:R12)</f>
        <v>0</v>
      </c>
      <c r="N12" s="130"/>
      <c r="O12" s="234">
        <f>J12</f>
        <v>0</v>
      </c>
      <c r="P12" s="130"/>
      <c r="Q12" s="130"/>
      <c r="R12" s="130"/>
      <c r="S12" s="130"/>
    </row>
    <row r="13" spans="1:19" x14ac:dyDescent="0.2">
      <c r="B13" s="32"/>
      <c r="C13" s="32"/>
      <c r="E13" s="30"/>
      <c r="F13" s="30"/>
      <c r="G13" s="31"/>
      <c r="H13" s="31"/>
      <c r="I13" s="31"/>
      <c r="J13" s="34"/>
      <c r="K13" s="34"/>
      <c r="L13" s="35"/>
    </row>
    <row r="14" spans="1:19" ht="35.25" customHeight="1" x14ac:dyDescent="0.2">
      <c r="A14" s="552" t="s">
        <v>162</v>
      </c>
      <c r="B14" s="552"/>
      <c r="C14" s="37"/>
      <c r="D14" s="37"/>
      <c r="E14" s="37"/>
      <c r="F14" s="37"/>
      <c r="G14" s="37"/>
      <c r="H14" s="37"/>
      <c r="I14" s="37"/>
      <c r="J14" s="38"/>
      <c r="K14" s="38"/>
      <c r="L14" s="39"/>
      <c r="M14" s="40"/>
      <c r="N14" s="41"/>
      <c r="O14" s="41"/>
      <c r="P14" s="41"/>
      <c r="Q14" s="41"/>
      <c r="R14" s="41"/>
      <c r="S14" s="41"/>
    </row>
    <row r="15" spans="1:19" ht="23.85" customHeight="1" x14ac:dyDescent="0.2">
      <c r="C15" s="172"/>
      <c r="D15" s="172"/>
      <c r="E15" s="172"/>
      <c r="F15" s="172"/>
      <c r="G15" s="172"/>
      <c r="H15" s="172"/>
      <c r="I15" s="172"/>
      <c r="J15" s="172"/>
      <c r="K15" s="172"/>
      <c r="L15" s="43"/>
      <c r="M15" s="237" t="s">
        <v>3</v>
      </c>
      <c r="N15" s="351" t="str">
        <f t="shared" ref="N15:S15" si="0">N10</f>
        <v>General Fund</v>
      </c>
      <c r="O15" s="352" t="str">
        <f t="shared" si="0"/>
        <v xml:space="preserve">Medicaid </v>
      </c>
      <c r="P15" s="350" t="str">
        <f t="shared" si="0"/>
        <v>Title IV-B2</v>
      </c>
      <c r="Q15" s="350" t="str">
        <f t="shared" si="0"/>
        <v>MIECHV</v>
      </c>
      <c r="R15" s="350" t="str">
        <f t="shared" si="0"/>
        <v>County GF, Fundraising, Foundation, Grants, Other</v>
      </c>
      <c r="S15" s="350" t="str">
        <f t="shared" si="0"/>
        <v>SSA</v>
      </c>
    </row>
    <row r="16" spans="1:19" ht="43.5" customHeight="1" x14ac:dyDescent="0.2">
      <c r="A16" s="586"/>
      <c r="B16" s="587"/>
      <c r="C16" s="588" t="s">
        <v>115</v>
      </c>
      <c r="D16" s="538" t="s">
        <v>225</v>
      </c>
      <c r="E16" s="579" t="s">
        <v>149</v>
      </c>
      <c r="F16" s="579" t="s">
        <v>150</v>
      </c>
      <c r="G16" s="579" t="s">
        <v>151</v>
      </c>
      <c r="H16" s="579" t="s">
        <v>152</v>
      </c>
      <c r="I16" s="538" t="s">
        <v>153</v>
      </c>
      <c r="J16" s="585" t="s">
        <v>305</v>
      </c>
      <c r="K16" s="538" t="s">
        <v>14</v>
      </c>
      <c r="L16" s="172"/>
      <c r="M16" s="236" t="s">
        <v>1</v>
      </c>
      <c r="N16" s="351"/>
      <c r="O16" s="352"/>
      <c r="P16" s="350"/>
      <c r="Q16" s="350"/>
      <c r="R16" s="350"/>
      <c r="S16" s="350"/>
    </row>
    <row r="17" spans="1:19" ht="15.75" customHeight="1" x14ac:dyDescent="0.2">
      <c r="A17" s="580" t="s">
        <v>170</v>
      </c>
      <c r="B17" s="581"/>
      <c r="C17" s="588"/>
      <c r="D17" s="538"/>
      <c r="E17" s="579"/>
      <c r="F17" s="579"/>
      <c r="G17" s="579"/>
      <c r="H17" s="579"/>
      <c r="I17" s="538"/>
      <c r="J17" s="558"/>
      <c r="K17" s="538"/>
      <c r="L17" s="172"/>
      <c r="M17" s="667"/>
      <c r="N17" s="668"/>
      <c r="O17" s="668"/>
      <c r="P17" s="668"/>
      <c r="Q17" s="668"/>
      <c r="R17" s="668"/>
      <c r="S17" s="10"/>
    </row>
    <row r="18" spans="1:19" ht="15.75" customHeight="1" x14ac:dyDescent="0.2">
      <c r="A18" s="321" t="s">
        <v>265</v>
      </c>
      <c r="B18" s="320"/>
      <c r="C18" s="307"/>
      <c r="D18" s="303"/>
      <c r="E18" s="304"/>
      <c r="F18" s="304"/>
      <c r="G18" s="304"/>
      <c r="H18" s="304"/>
      <c r="I18" s="303"/>
      <c r="J18" s="350"/>
      <c r="K18" s="303"/>
      <c r="L18" s="172"/>
      <c r="M18" s="305"/>
      <c r="N18" s="306"/>
      <c r="O18" s="306"/>
      <c r="P18" s="306"/>
      <c r="Q18" s="306"/>
      <c r="R18" s="306"/>
      <c r="S18" s="353"/>
    </row>
    <row r="19" spans="1:19" x14ac:dyDescent="0.2">
      <c r="A19" s="322">
        <f>D19/2</f>
        <v>0</v>
      </c>
      <c r="B19" s="44" t="s">
        <v>16</v>
      </c>
      <c r="C19" s="45">
        <f>SUM(E19:J19)</f>
        <v>0</v>
      </c>
      <c r="D19" s="131"/>
      <c r="E19" s="177"/>
      <c r="F19" s="177"/>
      <c r="G19" s="177"/>
      <c r="H19" s="177"/>
      <c r="I19" s="177"/>
      <c r="J19" s="177"/>
      <c r="K19" s="46"/>
      <c r="L19" s="61"/>
      <c r="M19" s="48">
        <f t="shared" ref="M19:M82" si="1">SUM(N19:R19)</f>
        <v>0</v>
      </c>
      <c r="N19" s="49">
        <f>D19*E19</f>
        <v>0</v>
      </c>
      <c r="O19" s="49">
        <f>D19*F19</f>
        <v>0</v>
      </c>
      <c r="P19" s="49">
        <f>D19*G19</f>
        <v>0</v>
      </c>
      <c r="Q19" s="49">
        <f>D19*H19</f>
        <v>0</v>
      </c>
      <c r="R19" s="49">
        <f>D19*I19</f>
        <v>0</v>
      </c>
      <c r="S19" s="49">
        <f>D19*J19</f>
        <v>0</v>
      </c>
    </row>
    <row r="20" spans="1:19" ht="15.75" customHeight="1" x14ac:dyDescent="0.2">
      <c r="A20" s="154"/>
      <c r="B20" s="50" t="s">
        <v>4</v>
      </c>
      <c r="C20" s="279"/>
      <c r="D20" s="52"/>
      <c r="E20" s="178"/>
      <c r="F20" s="178"/>
      <c r="G20" s="178"/>
      <c r="H20" s="178"/>
      <c r="I20" s="178"/>
      <c r="J20" s="178"/>
      <c r="K20" s="54">
        <f>IF(C20="",(D19*$D$11),(D19*C20))</f>
        <v>0</v>
      </c>
      <c r="L20" s="61"/>
      <c r="M20" s="48">
        <f t="shared" si="1"/>
        <v>0</v>
      </c>
      <c r="N20" s="49">
        <f>K20*E19</f>
        <v>0</v>
      </c>
      <c r="O20" s="49">
        <f>K20*F19</f>
        <v>0</v>
      </c>
      <c r="P20" s="49">
        <f>K20*G19</f>
        <v>0</v>
      </c>
      <c r="Q20" s="49">
        <f>K20*H19</f>
        <v>0</v>
      </c>
      <c r="R20" s="49">
        <f>K20*I19</f>
        <v>0</v>
      </c>
      <c r="S20" s="49">
        <f>K20*J19</f>
        <v>0</v>
      </c>
    </row>
    <row r="21" spans="1:19" x14ac:dyDescent="0.2">
      <c r="A21" s="322">
        <f>D21/2</f>
        <v>0</v>
      </c>
      <c r="B21" s="44" t="s">
        <v>47</v>
      </c>
      <c r="C21" s="45">
        <f>SUM(E21:J21)</f>
        <v>0</v>
      </c>
      <c r="D21" s="131"/>
      <c r="E21" s="177"/>
      <c r="F21" s="177"/>
      <c r="G21" s="177"/>
      <c r="H21" s="177"/>
      <c r="I21" s="177"/>
      <c r="J21" s="177"/>
      <c r="K21" s="46"/>
      <c r="L21" s="61"/>
      <c r="M21" s="48">
        <f t="shared" si="1"/>
        <v>0</v>
      </c>
      <c r="N21" s="49">
        <f>D21*E21</f>
        <v>0</v>
      </c>
      <c r="O21" s="49">
        <f>D21*F21</f>
        <v>0</v>
      </c>
      <c r="P21" s="49">
        <f>D21*G21</f>
        <v>0</v>
      </c>
      <c r="Q21" s="49">
        <f>D21*H21</f>
        <v>0</v>
      </c>
      <c r="R21" s="49">
        <f>D21*I21</f>
        <v>0</v>
      </c>
      <c r="S21" s="49">
        <f>D21*J21</f>
        <v>0</v>
      </c>
    </row>
    <row r="22" spans="1:19" x14ac:dyDescent="0.2">
      <c r="A22" s="154"/>
      <c r="B22" s="50" t="s">
        <v>4</v>
      </c>
      <c r="C22" s="279"/>
      <c r="D22" s="52"/>
      <c r="E22" s="178"/>
      <c r="F22" s="178"/>
      <c r="G22" s="178"/>
      <c r="H22" s="178"/>
      <c r="I22" s="178"/>
      <c r="J22" s="178"/>
      <c r="K22" s="54">
        <f>IF(C22="",(D21*$D$11),(D21*C22))</f>
        <v>0</v>
      </c>
      <c r="L22" s="61"/>
      <c r="M22" s="48">
        <f t="shared" si="1"/>
        <v>0</v>
      </c>
      <c r="N22" s="49">
        <f>K22*E21</f>
        <v>0</v>
      </c>
      <c r="O22" s="49">
        <f>K22*F21</f>
        <v>0</v>
      </c>
      <c r="P22" s="49">
        <f>K22*G21</f>
        <v>0</v>
      </c>
      <c r="Q22" s="49">
        <f>K22*H21</f>
        <v>0</v>
      </c>
      <c r="R22" s="49">
        <f>K22*I21</f>
        <v>0</v>
      </c>
      <c r="S22" s="49">
        <f>K22*J21</f>
        <v>0</v>
      </c>
    </row>
    <row r="23" spans="1:19" x14ac:dyDescent="0.2">
      <c r="A23" s="322">
        <f>D23/2</f>
        <v>0</v>
      </c>
      <c r="B23" s="44" t="s">
        <v>39</v>
      </c>
      <c r="C23" s="45">
        <f>SUM(E23:J23)</f>
        <v>0</v>
      </c>
      <c r="D23" s="131"/>
      <c r="E23" s="177"/>
      <c r="F23" s="177"/>
      <c r="G23" s="177"/>
      <c r="H23" s="177"/>
      <c r="I23" s="177"/>
      <c r="J23" s="177"/>
      <c r="K23" s="46"/>
      <c r="L23" s="61"/>
      <c r="M23" s="48">
        <f t="shared" si="1"/>
        <v>0</v>
      </c>
      <c r="N23" s="49">
        <f>D23*E23</f>
        <v>0</v>
      </c>
      <c r="O23" s="49">
        <f>D23*F23</f>
        <v>0</v>
      </c>
      <c r="P23" s="49">
        <f>D23*G23</f>
        <v>0</v>
      </c>
      <c r="Q23" s="49">
        <f>D23*H23</f>
        <v>0</v>
      </c>
      <c r="R23" s="49">
        <f>D23*I23</f>
        <v>0</v>
      </c>
      <c r="S23" s="49">
        <f>D23*J23</f>
        <v>0</v>
      </c>
    </row>
    <row r="24" spans="1:19" x14ac:dyDescent="0.2">
      <c r="A24" s="154"/>
      <c r="B24" s="20" t="s">
        <v>4</v>
      </c>
      <c r="C24" s="279"/>
      <c r="D24" s="52"/>
      <c r="E24" s="178"/>
      <c r="F24" s="178"/>
      <c r="G24" s="178"/>
      <c r="H24" s="178"/>
      <c r="I24" s="178"/>
      <c r="J24" s="178"/>
      <c r="K24" s="54">
        <f>IF(C24="",(D23*$D$11),(D23*C24))</f>
        <v>0</v>
      </c>
      <c r="L24" s="61"/>
      <c r="M24" s="48">
        <f t="shared" si="1"/>
        <v>0</v>
      </c>
      <c r="N24" s="49">
        <f>K24*E23</f>
        <v>0</v>
      </c>
      <c r="O24" s="49">
        <f>K24*F23</f>
        <v>0</v>
      </c>
      <c r="P24" s="49">
        <f>K24*G23</f>
        <v>0</v>
      </c>
      <c r="Q24" s="49">
        <f>K24*H23</f>
        <v>0</v>
      </c>
      <c r="R24" s="49">
        <f>K24*I23</f>
        <v>0</v>
      </c>
      <c r="S24" s="49">
        <f>K24*J23</f>
        <v>0</v>
      </c>
    </row>
    <row r="25" spans="1:19" x14ac:dyDescent="0.2">
      <c r="A25" s="322">
        <f>D25/2</f>
        <v>0</v>
      </c>
      <c r="B25" s="44" t="s">
        <v>43</v>
      </c>
      <c r="C25" s="45">
        <f>SUM(E25:J25)</f>
        <v>0</v>
      </c>
      <c r="D25" s="131"/>
      <c r="E25" s="177"/>
      <c r="F25" s="177"/>
      <c r="G25" s="177"/>
      <c r="H25" s="177"/>
      <c r="I25" s="177"/>
      <c r="J25" s="177"/>
      <c r="K25" s="46"/>
      <c r="L25" s="61"/>
      <c r="M25" s="48">
        <f t="shared" si="1"/>
        <v>0</v>
      </c>
      <c r="N25" s="49">
        <f>D25*E25</f>
        <v>0</v>
      </c>
      <c r="O25" s="49">
        <f>D25*F25</f>
        <v>0</v>
      </c>
      <c r="P25" s="49">
        <f>D25*G25</f>
        <v>0</v>
      </c>
      <c r="Q25" s="49">
        <f>D25*H25</f>
        <v>0</v>
      </c>
      <c r="R25" s="49">
        <f>D25*I25</f>
        <v>0</v>
      </c>
      <c r="S25" s="49">
        <f>D25*J25</f>
        <v>0</v>
      </c>
    </row>
    <row r="26" spans="1:19" x14ac:dyDescent="0.2">
      <c r="A26" s="154"/>
      <c r="B26" s="20" t="s">
        <v>4</v>
      </c>
      <c r="C26" s="279"/>
      <c r="D26" s="52"/>
      <c r="E26" s="178"/>
      <c r="F26" s="178"/>
      <c r="G26" s="178"/>
      <c r="H26" s="178"/>
      <c r="I26" s="178"/>
      <c r="J26" s="178"/>
      <c r="K26" s="54">
        <f>IF(C26="",(D25*$D$11),(D25*C26))</f>
        <v>0</v>
      </c>
      <c r="L26" s="61"/>
      <c r="M26" s="48">
        <f t="shared" si="1"/>
        <v>0</v>
      </c>
      <c r="N26" s="49">
        <f>K26*E25</f>
        <v>0</v>
      </c>
      <c r="O26" s="49">
        <f>K26*F25</f>
        <v>0</v>
      </c>
      <c r="P26" s="49">
        <f>K26*G25</f>
        <v>0</v>
      </c>
      <c r="Q26" s="49">
        <f>K26*H25</f>
        <v>0</v>
      </c>
      <c r="R26" s="49">
        <f>K26*I25</f>
        <v>0</v>
      </c>
      <c r="S26" s="49">
        <f>K26*J25</f>
        <v>0</v>
      </c>
    </row>
    <row r="27" spans="1:19" x14ac:dyDescent="0.2">
      <c r="A27" s="322">
        <f>D27/2</f>
        <v>0</v>
      </c>
      <c r="B27" s="44" t="s">
        <v>40</v>
      </c>
      <c r="C27" s="45">
        <f>SUM(E27:J27)</f>
        <v>0</v>
      </c>
      <c r="D27" s="131"/>
      <c r="E27" s="177"/>
      <c r="F27" s="177"/>
      <c r="G27" s="177"/>
      <c r="H27" s="177"/>
      <c r="I27" s="177"/>
      <c r="J27" s="177"/>
      <c r="K27" s="46"/>
      <c r="L27" s="61"/>
      <c r="M27" s="48">
        <f t="shared" si="1"/>
        <v>0</v>
      </c>
      <c r="N27" s="49">
        <f>D27*E27</f>
        <v>0</v>
      </c>
      <c r="O27" s="49">
        <f>D27*F27</f>
        <v>0</v>
      </c>
      <c r="P27" s="49">
        <f>D27*G27</f>
        <v>0</v>
      </c>
      <c r="Q27" s="49">
        <f>D27*H27</f>
        <v>0</v>
      </c>
      <c r="R27" s="49">
        <f>D27*I27</f>
        <v>0</v>
      </c>
      <c r="S27" s="49">
        <f>D27*J27</f>
        <v>0</v>
      </c>
    </row>
    <row r="28" spans="1:19" x14ac:dyDescent="0.2">
      <c r="A28" s="154"/>
      <c r="B28" s="20" t="s">
        <v>4</v>
      </c>
      <c r="C28" s="279"/>
      <c r="D28" s="52"/>
      <c r="E28" s="178"/>
      <c r="F28" s="178"/>
      <c r="G28" s="178"/>
      <c r="H28" s="178"/>
      <c r="I28" s="178"/>
      <c r="J28" s="178"/>
      <c r="K28" s="54">
        <f>IF(C28="",(D27*$D$11),(D27*C28))</f>
        <v>0</v>
      </c>
      <c r="L28" s="61"/>
      <c r="M28" s="48">
        <f t="shared" si="1"/>
        <v>0</v>
      </c>
      <c r="N28" s="49">
        <f>K28*E27</f>
        <v>0</v>
      </c>
      <c r="O28" s="49">
        <f>K28*F27</f>
        <v>0</v>
      </c>
      <c r="P28" s="49">
        <f>K28*G27</f>
        <v>0</v>
      </c>
      <c r="Q28" s="49">
        <f>K28*H27</f>
        <v>0</v>
      </c>
      <c r="R28" s="49">
        <f>K28*I27</f>
        <v>0</v>
      </c>
      <c r="S28" s="49">
        <f>K28*J27</f>
        <v>0</v>
      </c>
    </row>
    <row r="29" spans="1:19" x14ac:dyDescent="0.2">
      <c r="A29" s="322">
        <f>D29/2</f>
        <v>0</v>
      </c>
      <c r="B29" s="44" t="s">
        <v>42</v>
      </c>
      <c r="C29" s="45">
        <f>SUM(E29:J29)</f>
        <v>0</v>
      </c>
      <c r="D29" s="131"/>
      <c r="E29" s="177"/>
      <c r="F29" s="177"/>
      <c r="G29" s="177"/>
      <c r="H29" s="177"/>
      <c r="I29" s="177"/>
      <c r="J29" s="177"/>
      <c r="K29" s="46"/>
      <c r="L29" s="61"/>
      <c r="M29" s="48">
        <f t="shared" si="1"/>
        <v>0</v>
      </c>
      <c r="N29" s="49">
        <f>D29*E29</f>
        <v>0</v>
      </c>
      <c r="O29" s="49">
        <f>D29*F29</f>
        <v>0</v>
      </c>
      <c r="P29" s="49">
        <f>D29*G29</f>
        <v>0</v>
      </c>
      <c r="Q29" s="49">
        <f>D29*H29</f>
        <v>0</v>
      </c>
      <c r="R29" s="49">
        <f>D29*I29</f>
        <v>0</v>
      </c>
      <c r="S29" s="49">
        <f>D29*J29</f>
        <v>0</v>
      </c>
    </row>
    <row r="30" spans="1:19" x14ac:dyDescent="0.2">
      <c r="A30" s="154"/>
      <c r="B30" s="20" t="s">
        <v>4</v>
      </c>
      <c r="C30" s="279"/>
      <c r="D30" s="52"/>
      <c r="E30" s="178"/>
      <c r="F30" s="178"/>
      <c r="G30" s="178"/>
      <c r="H30" s="178"/>
      <c r="I30" s="178"/>
      <c r="J30" s="178"/>
      <c r="K30" s="54">
        <f>IF(C30="",(D29*$D$11),(D29*C30))</f>
        <v>0</v>
      </c>
      <c r="L30" s="61"/>
      <c r="M30" s="48">
        <f t="shared" si="1"/>
        <v>0</v>
      </c>
      <c r="N30" s="49">
        <f>K30*E29</f>
        <v>0</v>
      </c>
      <c r="O30" s="49">
        <f>K30*F29</f>
        <v>0</v>
      </c>
      <c r="P30" s="49">
        <f>K30*G29</f>
        <v>0</v>
      </c>
      <c r="Q30" s="49">
        <f>K30*H29</f>
        <v>0</v>
      </c>
      <c r="R30" s="49">
        <f>K30*I29</f>
        <v>0</v>
      </c>
      <c r="S30" s="49">
        <f>K30*J29</f>
        <v>0</v>
      </c>
    </row>
    <row r="31" spans="1:19" x14ac:dyDescent="0.2">
      <c r="A31" s="322">
        <f>D31/2</f>
        <v>0</v>
      </c>
      <c r="B31" s="44" t="s">
        <v>41</v>
      </c>
      <c r="C31" s="45">
        <f>SUM(E31:J31)</f>
        <v>0</v>
      </c>
      <c r="D31" s="131"/>
      <c r="E31" s="177"/>
      <c r="F31" s="177"/>
      <c r="G31" s="177"/>
      <c r="H31" s="177"/>
      <c r="I31" s="177"/>
      <c r="J31" s="177"/>
      <c r="K31" s="46"/>
      <c r="L31" s="61"/>
      <c r="M31" s="48">
        <f t="shared" si="1"/>
        <v>0</v>
      </c>
      <c r="N31" s="49">
        <f>D31*E31</f>
        <v>0</v>
      </c>
      <c r="O31" s="49">
        <f>D31*F31</f>
        <v>0</v>
      </c>
      <c r="P31" s="49">
        <f>D31*G31</f>
        <v>0</v>
      </c>
      <c r="Q31" s="49">
        <f>D31*H31</f>
        <v>0</v>
      </c>
      <c r="R31" s="49">
        <f>D31*I31</f>
        <v>0</v>
      </c>
      <c r="S31" s="49">
        <f>D31*J31</f>
        <v>0</v>
      </c>
    </row>
    <row r="32" spans="1:19" x14ac:dyDescent="0.2">
      <c r="A32" s="154"/>
      <c r="B32" s="20" t="s">
        <v>4</v>
      </c>
      <c r="C32" s="279"/>
      <c r="D32" s="52"/>
      <c r="E32" s="178"/>
      <c r="F32" s="178"/>
      <c r="G32" s="178"/>
      <c r="H32" s="178"/>
      <c r="I32" s="178"/>
      <c r="J32" s="178"/>
      <c r="K32" s="54">
        <f>IF(C32="",(D31*$D$11),(D31*C32))</f>
        <v>0</v>
      </c>
      <c r="L32" s="61"/>
      <c r="M32" s="48">
        <f t="shared" si="1"/>
        <v>0</v>
      </c>
      <c r="N32" s="49">
        <f>K32*E31</f>
        <v>0</v>
      </c>
      <c r="O32" s="49">
        <f>K32*F31</f>
        <v>0</v>
      </c>
      <c r="P32" s="49">
        <f>K32*G31</f>
        <v>0</v>
      </c>
      <c r="Q32" s="49">
        <f>K32*H31</f>
        <v>0</v>
      </c>
      <c r="R32" s="49">
        <f>K32*I31</f>
        <v>0</v>
      </c>
      <c r="S32" s="49">
        <f>K32*J31</f>
        <v>0</v>
      </c>
    </row>
    <row r="33" spans="1:19" x14ac:dyDescent="0.2">
      <c r="A33" s="322">
        <f>D33/2</f>
        <v>0</v>
      </c>
      <c r="B33" s="44" t="s">
        <v>48</v>
      </c>
      <c r="C33" s="45">
        <f>SUM(E33:J33)</f>
        <v>0</v>
      </c>
      <c r="D33" s="131"/>
      <c r="E33" s="177"/>
      <c r="F33" s="177"/>
      <c r="G33" s="177"/>
      <c r="H33" s="177"/>
      <c r="I33" s="177"/>
      <c r="J33" s="177"/>
      <c r="K33" s="46"/>
      <c r="L33" s="61"/>
      <c r="M33" s="48">
        <f t="shared" si="1"/>
        <v>0</v>
      </c>
      <c r="N33" s="49">
        <f>D33*E33</f>
        <v>0</v>
      </c>
      <c r="O33" s="49">
        <f>D33*F33</f>
        <v>0</v>
      </c>
      <c r="P33" s="49">
        <f>D33*G33</f>
        <v>0</v>
      </c>
      <c r="Q33" s="49">
        <f>D33*H33</f>
        <v>0</v>
      </c>
      <c r="R33" s="49">
        <f>D33*I33</f>
        <v>0</v>
      </c>
      <c r="S33" s="49">
        <f>D33*J33</f>
        <v>0</v>
      </c>
    </row>
    <row r="34" spans="1:19" x14ac:dyDescent="0.2">
      <c r="A34" s="154"/>
      <c r="B34" s="20" t="s">
        <v>4</v>
      </c>
      <c r="C34" s="279"/>
      <c r="D34" s="52"/>
      <c r="E34" s="178"/>
      <c r="F34" s="178"/>
      <c r="G34" s="178"/>
      <c r="H34" s="178"/>
      <c r="I34" s="178"/>
      <c r="J34" s="178"/>
      <c r="K34" s="54">
        <f>IF(C34="",(D33*$D$11),(D33*C34))</f>
        <v>0</v>
      </c>
      <c r="L34" s="61"/>
      <c r="M34" s="48">
        <f t="shared" si="1"/>
        <v>0</v>
      </c>
      <c r="N34" s="49">
        <f>K34*E33</f>
        <v>0</v>
      </c>
      <c r="O34" s="49">
        <f>K34*F33</f>
        <v>0</v>
      </c>
      <c r="P34" s="49">
        <f>K34*G33</f>
        <v>0</v>
      </c>
      <c r="Q34" s="49">
        <f>K34*H33</f>
        <v>0</v>
      </c>
      <c r="R34" s="49">
        <f>K34*I33</f>
        <v>0</v>
      </c>
      <c r="S34" s="49">
        <f>K34*J33</f>
        <v>0</v>
      </c>
    </row>
    <row r="35" spans="1:19" x14ac:dyDescent="0.2">
      <c r="A35" s="322">
        <f>D35/2</f>
        <v>0</v>
      </c>
      <c r="B35" s="44" t="s">
        <v>35</v>
      </c>
      <c r="C35" s="45">
        <f>SUM(E35:J35)</f>
        <v>0</v>
      </c>
      <c r="D35" s="131"/>
      <c r="E35" s="177"/>
      <c r="F35" s="177"/>
      <c r="G35" s="177"/>
      <c r="H35" s="177"/>
      <c r="I35" s="177"/>
      <c r="J35" s="177"/>
      <c r="K35" s="46"/>
      <c r="L35" s="61"/>
      <c r="M35" s="48">
        <f t="shared" si="1"/>
        <v>0</v>
      </c>
      <c r="N35" s="49">
        <f>D35*E35</f>
        <v>0</v>
      </c>
      <c r="O35" s="49">
        <f>D35*F35</f>
        <v>0</v>
      </c>
      <c r="P35" s="49">
        <f>D35*G35</f>
        <v>0</v>
      </c>
      <c r="Q35" s="49">
        <f>D35*H35</f>
        <v>0</v>
      </c>
      <c r="R35" s="49">
        <f>D35*I35</f>
        <v>0</v>
      </c>
      <c r="S35" s="49">
        <f>D35*J35</f>
        <v>0</v>
      </c>
    </row>
    <row r="36" spans="1:19" x14ac:dyDescent="0.2">
      <c r="A36" s="154"/>
      <c r="B36" s="20" t="s">
        <v>4</v>
      </c>
      <c r="C36" s="279"/>
      <c r="D36" s="52"/>
      <c r="E36" s="178"/>
      <c r="F36" s="178"/>
      <c r="G36" s="178"/>
      <c r="H36" s="178"/>
      <c r="I36" s="178"/>
      <c r="J36" s="178"/>
      <c r="K36" s="54">
        <f>IF(C36="",(D35*$D$11),(D35*C36))</f>
        <v>0</v>
      </c>
      <c r="L36" s="61"/>
      <c r="M36" s="48">
        <f t="shared" si="1"/>
        <v>0</v>
      </c>
      <c r="N36" s="49">
        <f>K36*E35</f>
        <v>0</v>
      </c>
      <c r="O36" s="49">
        <f>K36*F35</f>
        <v>0</v>
      </c>
      <c r="P36" s="49">
        <f>K36*G35</f>
        <v>0</v>
      </c>
      <c r="Q36" s="49">
        <f>K36*H35</f>
        <v>0</v>
      </c>
      <c r="R36" s="49">
        <f>K36*I35</f>
        <v>0</v>
      </c>
      <c r="S36" s="49">
        <f>K36*J35</f>
        <v>0</v>
      </c>
    </row>
    <row r="37" spans="1:19" x14ac:dyDescent="0.2">
      <c r="A37" s="322">
        <f>D37/2</f>
        <v>0</v>
      </c>
      <c r="B37" s="44" t="s">
        <v>36</v>
      </c>
      <c r="C37" s="45">
        <f>SUM(E37:J37)</f>
        <v>0</v>
      </c>
      <c r="D37" s="131"/>
      <c r="E37" s="177"/>
      <c r="F37" s="177"/>
      <c r="G37" s="177"/>
      <c r="H37" s="177"/>
      <c r="I37" s="177"/>
      <c r="J37" s="177"/>
      <c r="K37" s="46"/>
      <c r="L37" s="61"/>
      <c r="M37" s="48">
        <f t="shared" si="1"/>
        <v>0</v>
      </c>
      <c r="N37" s="49">
        <f>D37*E37</f>
        <v>0</v>
      </c>
      <c r="O37" s="49">
        <f>D37*F37</f>
        <v>0</v>
      </c>
      <c r="P37" s="49">
        <f>D37*G37</f>
        <v>0</v>
      </c>
      <c r="Q37" s="49">
        <f>D37*H37</f>
        <v>0</v>
      </c>
      <c r="R37" s="49">
        <f>D37*I37</f>
        <v>0</v>
      </c>
      <c r="S37" s="49">
        <f>D37*J37</f>
        <v>0</v>
      </c>
    </row>
    <row r="38" spans="1:19" x14ac:dyDescent="0.2">
      <c r="A38" s="154"/>
      <c r="B38" s="50" t="s">
        <v>4</v>
      </c>
      <c r="C38" s="279"/>
      <c r="D38" s="52"/>
      <c r="E38" s="178"/>
      <c r="F38" s="178"/>
      <c r="G38" s="178"/>
      <c r="H38" s="178"/>
      <c r="I38" s="178"/>
      <c r="J38" s="178"/>
      <c r="K38" s="54">
        <f>IF(C38="",(D37*$D$11),(D37*C38))</f>
        <v>0</v>
      </c>
      <c r="L38" s="61"/>
      <c r="M38" s="48">
        <f t="shared" si="1"/>
        <v>0</v>
      </c>
      <c r="N38" s="49">
        <f>K38*E37</f>
        <v>0</v>
      </c>
      <c r="O38" s="49">
        <f>K38*F37</f>
        <v>0</v>
      </c>
      <c r="P38" s="49">
        <f>K38*G37</f>
        <v>0</v>
      </c>
      <c r="Q38" s="49">
        <f>K38*H37</f>
        <v>0</v>
      </c>
      <c r="R38" s="49">
        <f>K38*I37</f>
        <v>0</v>
      </c>
      <c r="S38" s="49">
        <f>K38*J37</f>
        <v>0</v>
      </c>
    </row>
    <row r="39" spans="1:19" x14ac:dyDescent="0.2">
      <c r="A39" s="322">
        <f>D39/2</f>
        <v>0</v>
      </c>
      <c r="B39" s="44" t="s">
        <v>37</v>
      </c>
      <c r="C39" s="45">
        <f>SUM(E39:J39)</f>
        <v>0</v>
      </c>
      <c r="D39" s="131"/>
      <c r="E39" s="177"/>
      <c r="F39" s="177"/>
      <c r="G39" s="177"/>
      <c r="H39" s="177"/>
      <c r="I39" s="177"/>
      <c r="J39" s="177"/>
      <c r="K39" s="46"/>
      <c r="L39" s="61"/>
      <c r="M39" s="48">
        <f t="shared" si="1"/>
        <v>0</v>
      </c>
      <c r="N39" s="49">
        <f>D39*E39</f>
        <v>0</v>
      </c>
      <c r="O39" s="49">
        <f>D39*F39</f>
        <v>0</v>
      </c>
      <c r="P39" s="49">
        <f>D39*G39</f>
        <v>0</v>
      </c>
      <c r="Q39" s="49">
        <f>D39*H39</f>
        <v>0</v>
      </c>
      <c r="R39" s="49">
        <f>D39*I39</f>
        <v>0</v>
      </c>
      <c r="S39" s="49">
        <f>D39*J39</f>
        <v>0</v>
      </c>
    </row>
    <row r="40" spans="1:19" x14ac:dyDescent="0.2">
      <c r="A40" s="154"/>
      <c r="B40" s="50" t="s">
        <v>4</v>
      </c>
      <c r="C40" s="279"/>
      <c r="D40" s="52"/>
      <c r="E40" s="178"/>
      <c r="F40" s="178"/>
      <c r="G40" s="178"/>
      <c r="H40" s="178"/>
      <c r="I40" s="178"/>
      <c r="J40" s="178"/>
      <c r="K40" s="54">
        <f>IF(C40="",(D39*$D$11),(D39*C40))</f>
        <v>0</v>
      </c>
      <c r="L40" s="61"/>
      <c r="M40" s="48">
        <f t="shared" si="1"/>
        <v>0</v>
      </c>
      <c r="N40" s="49">
        <f>K40*E39</f>
        <v>0</v>
      </c>
      <c r="O40" s="49">
        <f>K40*F39</f>
        <v>0</v>
      </c>
      <c r="P40" s="49">
        <f>K40*G39</f>
        <v>0</v>
      </c>
      <c r="Q40" s="49">
        <f>K40*H39</f>
        <v>0</v>
      </c>
      <c r="R40" s="49">
        <f>K40*I39</f>
        <v>0</v>
      </c>
      <c r="S40" s="49">
        <f>K40*J39</f>
        <v>0</v>
      </c>
    </row>
    <row r="41" spans="1:19" x14ac:dyDescent="0.2">
      <c r="A41" s="322">
        <f>D41/2</f>
        <v>0</v>
      </c>
      <c r="B41" s="44" t="s">
        <v>38</v>
      </c>
      <c r="C41" s="45">
        <f>SUM(E41:J41)</f>
        <v>0</v>
      </c>
      <c r="D41" s="131"/>
      <c r="E41" s="177"/>
      <c r="F41" s="177"/>
      <c r="G41" s="177"/>
      <c r="H41" s="177"/>
      <c r="I41" s="177"/>
      <c r="J41" s="177"/>
      <c r="K41" s="46"/>
      <c r="L41" s="61"/>
      <c r="M41" s="48">
        <f t="shared" si="1"/>
        <v>0</v>
      </c>
      <c r="N41" s="49">
        <f>D41*E41</f>
        <v>0</v>
      </c>
      <c r="O41" s="49">
        <f>D41*F41</f>
        <v>0</v>
      </c>
      <c r="P41" s="49">
        <f>D41*G41</f>
        <v>0</v>
      </c>
      <c r="Q41" s="49">
        <f>D41*H41</f>
        <v>0</v>
      </c>
      <c r="R41" s="49">
        <f>D41*I41</f>
        <v>0</v>
      </c>
      <c r="S41" s="49">
        <f>D41*J41</f>
        <v>0</v>
      </c>
    </row>
    <row r="42" spans="1:19" x14ac:dyDescent="0.2">
      <c r="A42" s="154"/>
      <c r="B42" s="50" t="s">
        <v>4</v>
      </c>
      <c r="C42" s="279"/>
      <c r="D42" s="52"/>
      <c r="E42" s="178"/>
      <c r="F42" s="178"/>
      <c r="G42" s="178"/>
      <c r="H42" s="178"/>
      <c r="I42" s="178"/>
      <c r="J42" s="178"/>
      <c r="K42" s="54">
        <f>IF(C42="",(D41*$D$11),(D41*C42))</f>
        <v>0</v>
      </c>
      <c r="L42" s="61"/>
      <c r="M42" s="48">
        <f t="shared" si="1"/>
        <v>0</v>
      </c>
      <c r="N42" s="49">
        <f>K42*E41</f>
        <v>0</v>
      </c>
      <c r="O42" s="49">
        <f>K42*F41</f>
        <v>0</v>
      </c>
      <c r="P42" s="49">
        <f>K42*G41</f>
        <v>0</v>
      </c>
      <c r="Q42" s="49">
        <f>K42*H41</f>
        <v>0</v>
      </c>
      <c r="R42" s="49">
        <f>K42*I41</f>
        <v>0</v>
      </c>
      <c r="S42" s="49">
        <f>K42*J41</f>
        <v>0</v>
      </c>
    </row>
    <row r="43" spans="1:19" x14ac:dyDescent="0.2">
      <c r="A43" s="322">
        <f>D43/2</f>
        <v>0</v>
      </c>
      <c r="B43" s="44" t="s">
        <v>118</v>
      </c>
      <c r="C43" s="45">
        <f>SUM(E43:J43)</f>
        <v>0</v>
      </c>
      <c r="D43" s="131"/>
      <c r="E43" s="177"/>
      <c r="F43" s="177"/>
      <c r="G43" s="177"/>
      <c r="H43" s="177"/>
      <c r="I43" s="177"/>
      <c r="J43" s="177"/>
      <c r="K43" s="46"/>
      <c r="L43" s="61"/>
      <c r="M43" s="48">
        <f t="shared" si="1"/>
        <v>0</v>
      </c>
      <c r="N43" s="49">
        <f>D43*E43</f>
        <v>0</v>
      </c>
      <c r="O43" s="49">
        <f>D43*F43</f>
        <v>0</v>
      </c>
      <c r="P43" s="49">
        <f>D43*G43</f>
        <v>0</v>
      </c>
      <c r="Q43" s="49">
        <f>D43*H43</f>
        <v>0</v>
      </c>
      <c r="R43" s="49">
        <f>D43*I43</f>
        <v>0</v>
      </c>
      <c r="S43" s="49">
        <f>D43*J43</f>
        <v>0</v>
      </c>
    </row>
    <row r="44" spans="1:19" x14ac:dyDescent="0.2">
      <c r="A44" s="323"/>
      <c r="B44" s="20" t="s">
        <v>4</v>
      </c>
      <c r="C44" s="279"/>
      <c r="D44" s="52"/>
      <c r="E44" s="178"/>
      <c r="F44" s="178"/>
      <c r="G44" s="178"/>
      <c r="H44" s="178"/>
      <c r="I44" s="178"/>
      <c r="J44" s="178"/>
      <c r="K44" s="54">
        <f>IF(C44="",(D43*$D$11),(D43*C44))</f>
        <v>0</v>
      </c>
      <c r="L44" s="61"/>
      <c r="M44" s="48">
        <f t="shared" si="1"/>
        <v>0</v>
      </c>
      <c r="N44" s="49">
        <f>K44*E43</f>
        <v>0</v>
      </c>
      <c r="O44" s="49">
        <f>K44*F43</f>
        <v>0</v>
      </c>
      <c r="P44" s="49">
        <f>K44*G43</f>
        <v>0</v>
      </c>
      <c r="Q44" s="49">
        <f>K44*H43</f>
        <v>0</v>
      </c>
      <c r="R44" s="49">
        <f>K44*I43</f>
        <v>0</v>
      </c>
      <c r="S44" s="49">
        <f>K44*J43</f>
        <v>0</v>
      </c>
    </row>
    <row r="45" spans="1:19" x14ac:dyDescent="0.2">
      <c r="A45" s="322">
        <f>D45/2</f>
        <v>0</v>
      </c>
      <c r="B45" s="44" t="s">
        <v>17</v>
      </c>
      <c r="C45" s="45">
        <f>SUM(E45:J45)</f>
        <v>0</v>
      </c>
      <c r="D45" s="131"/>
      <c r="E45" s="177"/>
      <c r="F45" s="177"/>
      <c r="G45" s="177"/>
      <c r="H45" s="177"/>
      <c r="I45" s="177"/>
      <c r="J45" s="177"/>
      <c r="K45" s="46"/>
      <c r="L45" s="61"/>
      <c r="M45" s="48">
        <f t="shared" si="1"/>
        <v>0</v>
      </c>
      <c r="N45" s="49">
        <f>D45*E45</f>
        <v>0</v>
      </c>
      <c r="O45" s="49">
        <f>D45*F45</f>
        <v>0</v>
      </c>
      <c r="P45" s="49">
        <f>D45*G45</f>
        <v>0</v>
      </c>
      <c r="Q45" s="49">
        <f>D45*H45</f>
        <v>0</v>
      </c>
      <c r="R45" s="49">
        <f>D45*I45</f>
        <v>0</v>
      </c>
      <c r="S45" s="49">
        <f>D45*J45</f>
        <v>0</v>
      </c>
    </row>
    <row r="46" spans="1:19" x14ac:dyDescent="0.2">
      <c r="A46" s="323"/>
      <c r="B46" s="20" t="s">
        <v>4</v>
      </c>
      <c r="C46" s="279"/>
      <c r="D46" s="52"/>
      <c r="E46" s="179"/>
      <c r="F46" s="179"/>
      <c r="G46" s="179"/>
      <c r="H46" s="179"/>
      <c r="I46" s="179"/>
      <c r="J46" s="179"/>
      <c r="K46" s="54">
        <f>IF(C46="",(D45*$D$11),(D45*C46))</f>
        <v>0</v>
      </c>
      <c r="L46" s="61"/>
      <c r="M46" s="48">
        <f t="shared" si="1"/>
        <v>0</v>
      </c>
      <c r="N46" s="49">
        <f>K46*E45</f>
        <v>0</v>
      </c>
      <c r="O46" s="49">
        <f>K46*F45</f>
        <v>0</v>
      </c>
      <c r="P46" s="49">
        <f>K46*G45</f>
        <v>0</v>
      </c>
      <c r="Q46" s="49">
        <f>K46*H45</f>
        <v>0</v>
      </c>
      <c r="R46" s="49">
        <f>K46*I45</f>
        <v>0</v>
      </c>
      <c r="S46" s="49">
        <f>K46*J45</f>
        <v>0</v>
      </c>
    </row>
    <row r="47" spans="1:19" x14ac:dyDescent="0.2">
      <c r="A47" s="322">
        <f>D47/2</f>
        <v>0</v>
      </c>
      <c r="B47" s="44" t="s">
        <v>18</v>
      </c>
      <c r="C47" s="45">
        <f>SUM(E47:J47)</f>
        <v>0</v>
      </c>
      <c r="D47" s="131"/>
      <c r="E47" s="177"/>
      <c r="F47" s="177"/>
      <c r="G47" s="177"/>
      <c r="H47" s="177"/>
      <c r="I47" s="177"/>
      <c r="J47" s="177"/>
      <c r="K47" s="46"/>
      <c r="L47" s="61"/>
      <c r="M47" s="48">
        <f t="shared" si="1"/>
        <v>0</v>
      </c>
      <c r="N47" s="49">
        <f>D47*E47</f>
        <v>0</v>
      </c>
      <c r="O47" s="49">
        <f>D47*F47</f>
        <v>0</v>
      </c>
      <c r="P47" s="49">
        <f>D47*G47</f>
        <v>0</v>
      </c>
      <c r="Q47" s="49">
        <f>D47*H47</f>
        <v>0</v>
      </c>
      <c r="R47" s="49">
        <f>D47*I47</f>
        <v>0</v>
      </c>
      <c r="S47" s="49">
        <f>D47*J47</f>
        <v>0</v>
      </c>
    </row>
    <row r="48" spans="1:19" x14ac:dyDescent="0.2">
      <c r="A48" s="323"/>
      <c r="B48" s="20" t="s">
        <v>4</v>
      </c>
      <c r="C48" s="279"/>
      <c r="D48" s="52"/>
      <c r="E48" s="178"/>
      <c r="F48" s="178"/>
      <c r="G48" s="178"/>
      <c r="H48" s="178"/>
      <c r="I48" s="178"/>
      <c r="J48" s="178"/>
      <c r="K48" s="54">
        <f>IF(C48="",(D47*$D$11),(D47*C48))</f>
        <v>0</v>
      </c>
      <c r="L48" s="61"/>
      <c r="M48" s="48">
        <f t="shared" si="1"/>
        <v>0</v>
      </c>
      <c r="N48" s="49">
        <f>K48*E47</f>
        <v>0</v>
      </c>
      <c r="O48" s="49">
        <f>K48*F47</f>
        <v>0</v>
      </c>
      <c r="P48" s="49">
        <f>K48*G47</f>
        <v>0</v>
      </c>
      <c r="Q48" s="49">
        <f>K48*H47</f>
        <v>0</v>
      </c>
      <c r="R48" s="49">
        <f>K48*I47</f>
        <v>0</v>
      </c>
      <c r="S48" s="49">
        <f>K48*J47</f>
        <v>0</v>
      </c>
    </row>
    <row r="49" spans="1:19" x14ac:dyDescent="0.2">
      <c r="A49" s="322">
        <f>D49/2</f>
        <v>0</v>
      </c>
      <c r="B49" s="44" t="s">
        <v>19</v>
      </c>
      <c r="C49" s="45">
        <f>SUM(E49:J49)</f>
        <v>0</v>
      </c>
      <c r="D49" s="131"/>
      <c r="E49" s="177"/>
      <c r="F49" s="177"/>
      <c r="G49" s="177"/>
      <c r="H49" s="177"/>
      <c r="I49" s="177"/>
      <c r="J49" s="177"/>
      <c r="K49" s="46"/>
      <c r="L49" s="61"/>
      <c r="M49" s="48">
        <f t="shared" si="1"/>
        <v>0</v>
      </c>
      <c r="N49" s="49">
        <f>D49*E49</f>
        <v>0</v>
      </c>
      <c r="O49" s="49">
        <f>D49*F49</f>
        <v>0</v>
      </c>
      <c r="P49" s="49">
        <f>D49*G49</f>
        <v>0</v>
      </c>
      <c r="Q49" s="49">
        <f>D49*H49</f>
        <v>0</v>
      </c>
      <c r="R49" s="49">
        <f>D49*I49</f>
        <v>0</v>
      </c>
      <c r="S49" s="49">
        <f>D49*J49</f>
        <v>0</v>
      </c>
    </row>
    <row r="50" spans="1:19" x14ac:dyDescent="0.2">
      <c r="A50" s="323"/>
      <c r="B50" s="20" t="s">
        <v>4</v>
      </c>
      <c r="C50" s="279"/>
      <c r="D50" s="52"/>
      <c r="E50" s="178"/>
      <c r="F50" s="178"/>
      <c r="G50" s="178"/>
      <c r="H50" s="178"/>
      <c r="I50" s="178"/>
      <c r="J50" s="178"/>
      <c r="K50" s="54">
        <f>IF(C50="",(D49*$D$11),(D49*C50))</f>
        <v>0</v>
      </c>
      <c r="L50" s="61"/>
      <c r="M50" s="48">
        <f t="shared" si="1"/>
        <v>0</v>
      </c>
      <c r="N50" s="49">
        <f>K50*E49</f>
        <v>0</v>
      </c>
      <c r="O50" s="49">
        <f>K50*F49</f>
        <v>0</v>
      </c>
      <c r="P50" s="49">
        <f>K50*G49</f>
        <v>0</v>
      </c>
      <c r="Q50" s="49">
        <f>K50*H49</f>
        <v>0</v>
      </c>
      <c r="R50" s="49">
        <f>K50*I49</f>
        <v>0</v>
      </c>
      <c r="S50" s="49">
        <f>K50*J49</f>
        <v>0</v>
      </c>
    </row>
    <row r="51" spans="1:19" x14ac:dyDescent="0.2">
      <c r="A51" s="322">
        <f>D51/2</f>
        <v>0</v>
      </c>
      <c r="B51" s="44" t="s">
        <v>20</v>
      </c>
      <c r="C51" s="45">
        <f>SUM(E51:J51)</f>
        <v>0</v>
      </c>
      <c r="D51" s="131"/>
      <c r="E51" s="177"/>
      <c r="F51" s="177"/>
      <c r="G51" s="177"/>
      <c r="H51" s="177"/>
      <c r="I51" s="177"/>
      <c r="J51" s="177"/>
      <c r="K51" s="46"/>
      <c r="L51" s="61"/>
      <c r="M51" s="48">
        <f t="shared" si="1"/>
        <v>0</v>
      </c>
      <c r="N51" s="49">
        <f>D51*E51</f>
        <v>0</v>
      </c>
      <c r="O51" s="49">
        <f>D51*F51</f>
        <v>0</v>
      </c>
      <c r="P51" s="49">
        <f>D51*G51</f>
        <v>0</v>
      </c>
      <c r="Q51" s="49">
        <f>D51*H51</f>
        <v>0</v>
      </c>
      <c r="R51" s="49">
        <f>D51*I51</f>
        <v>0</v>
      </c>
      <c r="S51" s="49">
        <f>D51*J51</f>
        <v>0</v>
      </c>
    </row>
    <row r="52" spans="1:19" x14ac:dyDescent="0.2">
      <c r="A52" s="323"/>
      <c r="B52" s="20" t="s">
        <v>4</v>
      </c>
      <c r="C52" s="279"/>
      <c r="D52" s="52"/>
      <c r="E52" s="178"/>
      <c r="F52" s="178"/>
      <c r="G52" s="178"/>
      <c r="H52" s="178"/>
      <c r="I52" s="178"/>
      <c r="J52" s="178"/>
      <c r="K52" s="54">
        <f>IF(C52="",(D51*$D$11),(D51*C52))</f>
        <v>0</v>
      </c>
      <c r="L52" s="61"/>
      <c r="M52" s="48">
        <f t="shared" si="1"/>
        <v>0</v>
      </c>
      <c r="N52" s="49">
        <f>K52*E51</f>
        <v>0</v>
      </c>
      <c r="O52" s="49">
        <f>K52*F51</f>
        <v>0</v>
      </c>
      <c r="P52" s="49">
        <f>K52*G51</f>
        <v>0</v>
      </c>
      <c r="Q52" s="49">
        <f>K52*H51</f>
        <v>0</v>
      </c>
      <c r="R52" s="49">
        <f>K52*I51</f>
        <v>0</v>
      </c>
      <c r="S52" s="49">
        <f>K52*J51</f>
        <v>0</v>
      </c>
    </row>
    <row r="53" spans="1:19" x14ac:dyDescent="0.2">
      <c r="A53" s="322">
        <f>D53/2</f>
        <v>0</v>
      </c>
      <c r="B53" s="44" t="s">
        <v>21</v>
      </c>
      <c r="C53" s="45">
        <f>SUM(E53:J53)</f>
        <v>0</v>
      </c>
      <c r="D53" s="131"/>
      <c r="E53" s="177"/>
      <c r="F53" s="177"/>
      <c r="G53" s="177"/>
      <c r="H53" s="177"/>
      <c r="I53" s="177"/>
      <c r="J53" s="177"/>
      <c r="K53" s="46"/>
      <c r="L53" s="61"/>
      <c r="M53" s="48">
        <f t="shared" si="1"/>
        <v>0</v>
      </c>
      <c r="N53" s="49">
        <f>D53*E53</f>
        <v>0</v>
      </c>
      <c r="O53" s="49">
        <f>D53*F53</f>
        <v>0</v>
      </c>
      <c r="P53" s="49">
        <f>D53*G53</f>
        <v>0</v>
      </c>
      <c r="Q53" s="49">
        <f>D53*H53</f>
        <v>0</v>
      </c>
      <c r="R53" s="49">
        <f>D53*I53</f>
        <v>0</v>
      </c>
      <c r="S53" s="49">
        <f>D53*J53</f>
        <v>0</v>
      </c>
    </row>
    <row r="54" spans="1:19" x14ac:dyDescent="0.2">
      <c r="A54" s="323"/>
      <c r="B54" s="20" t="s">
        <v>4</v>
      </c>
      <c r="C54" s="279"/>
      <c r="D54" s="52"/>
      <c r="E54" s="178"/>
      <c r="F54" s="178"/>
      <c r="G54" s="178"/>
      <c r="H54" s="178"/>
      <c r="I54" s="178"/>
      <c r="J54" s="178"/>
      <c r="K54" s="54">
        <f>IF(C54="",(D53*$D$11),(D53*C54))</f>
        <v>0</v>
      </c>
      <c r="L54" s="61"/>
      <c r="M54" s="48">
        <f t="shared" si="1"/>
        <v>0</v>
      </c>
      <c r="N54" s="49">
        <f>K54*E53</f>
        <v>0</v>
      </c>
      <c r="O54" s="49">
        <f>K54*F53</f>
        <v>0</v>
      </c>
      <c r="P54" s="49">
        <f>K54*G53</f>
        <v>0</v>
      </c>
      <c r="Q54" s="49">
        <f>K54*H53</f>
        <v>0</v>
      </c>
      <c r="R54" s="49">
        <f>K54*I53</f>
        <v>0</v>
      </c>
      <c r="S54" s="49">
        <f>K54*J53</f>
        <v>0</v>
      </c>
    </row>
    <row r="55" spans="1:19" x14ac:dyDescent="0.2">
      <c r="A55" s="322">
        <f>D55/2</f>
        <v>0</v>
      </c>
      <c r="B55" s="44" t="s">
        <v>22</v>
      </c>
      <c r="C55" s="45">
        <f>SUM(E55:J55)</f>
        <v>0</v>
      </c>
      <c r="D55" s="131"/>
      <c r="E55" s="177"/>
      <c r="F55" s="177"/>
      <c r="G55" s="177"/>
      <c r="H55" s="177"/>
      <c r="I55" s="177"/>
      <c r="J55" s="177"/>
      <c r="K55" s="177"/>
      <c r="L55" s="378"/>
      <c r="M55" s="48">
        <f t="shared" si="1"/>
        <v>0</v>
      </c>
      <c r="N55" s="49">
        <f>D55*E55</f>
        <v>0</v>
      </c>
      <c r="O55" s="49">
        <f>D55*F55</f>
        <v>0</v>
      </c>
      <c r="P55" s="49">
        <f>D55*G55</f>
        <v>0</v>
      </c>
      <c r="Q55" s="49">
        <f>D55*H55</f>
        <v>0</v>
      </c>
      <c r="R55" s="49">
        <f>D55*I55</f>
        <v>0</v>
      </c>
      <c r="S55" s="49">
        <f>D55*J55</f>
        <v>0</v>
      </c>
    </row>
    <row r="56" spans="1:19" x14ac:dyDescent="0.2">
      <c r="A56" s="323"/>
      <c r="B56" s="20" t="s">
        <v>4</v>
      </c>
      <c r="C56" s="279"/>
      <c r="D56" s="52"/>
      <c r="E56" s="179"/>
      <c r="F56" s="179"/>
      <c r="G56" s="179"/>
      <c r="H56" s="179"/>
      <c r="I56" s="179"/>
      <c r="J56" s="179"/>
      <c r="K56" s="54">
        <f>IF(C56="",(D55*$D$11),(D55*C56))</f>
        <v>0</v>
      </c>
      <c r="L56" s="61"/>
      <c r="M56" s="48">
        <f t="shared" si="1"/>
        <v>0</v>
      </c>
      <c r="N56" s="49">
        <f>K56*E55</f>
        <v>0</v>
      </c>
      <c r="O56" s="49">
        <f>K56*F55</f>
        <v>0</v>
      </c>
      <c r="P56" s="49">
        <f>K56*G55</f>
        <v>0</v>
      </c>
      <c r="Q56" s="49">
        <f>K56*H55</f>
        <v>0</v>
      </c>
      <c r="R56" s="49">
        <f>K56*I55</f>
        <v>0</v>
      </c>
      <c r="S56" s="49">
        <f>K56*J55</f>
        <v>0</v>
      </c>
    </row>
    <row r="57" spans="1:19" x14ac:dyDescent="0.2">
      <c r="A57" s="322">
        <f>D57/2</f>
        <v>0</v>
      </c>
      <c r="B57" s="44" t="s">
        <v>23</v>
      </c>
      <c r="C57" s="45">
        <f>SUM(E57:J57)</f>
        <v>0</v>
      </c>
      <c r="D57" s="131"/>
      <c r="E57" s="177"/>
      <c r="F57" s="177"/>
      <c r="G57" s="177"/>
      <c r="H57" s="177"/>
      <c r="I57" s="177"/>
      <c r="J57" s="177"/>
      <c r="K57" s="46"/>
      <c r="L57" s="61"/>
      <c r="M57" s="48">
        <f t="shared" si="1"/>
        <v>0</v>
      </c>
      <c r="N57" s="49">
        <f>D57*E57</f>
        <v>0</v>
      </c>
      <c r="O57" s="49">
        <f>D57*F57</f>
        <v>0</v>
      </c>
      <c r="P57" s="49">
        <f>D57*G57</f>
        <v>0</v>
      </c>
      <c r="Q57" s="49">
        <f>D57*H57</f>
        <v>0</v>
      </c>
      <c r="R57" s="49">
        <f>D57*I57</f>
        <v>0</v>
      </c>
      <c r="S57" s="49">
        <f>D57*J57</f>
        <v>0</v>
      </c>
    </row>
    <row r="58" spans="1:19" x14ac:dyDescent="0.2">
      <c r="A58" s="323"/>
      <c r="B58" s="20" t="s">
        <v>4</v>
      </c>
      <c r="C58" s="279"/>
      <c r="D58" s="52"/>
      <c r="E58" s="178"/>
      <c r="F58" s="178"/>
      <c r="G58" s="178"/>
      <c r="H58" s="178"/>
      <c r="I58" s="178"/>
      <c r="J58" s="178"/>
      <c r="K58" s="54">
        <f>IF(C58="",(D57*$D$11),(D57*C58))</f>
        <v>0</v>
      </c>
      <c r="L58" s="61"/>
      <c r="M58" s="48">
        <f t="shared" si="1"/>
        <v>0</v>
      </c>
      <c r="N58" s="49">
        <f>K58*E57</f>
        <v>0</v>
      </c>
      <c r="O58" s="49">
        <f>K58*F57</f>
        <v>0</v>
      </c>
      <c r="P58" s="49">
        <f>K58*G57</f>
        <v>0</v>
      </c>
      <c r="Q58" s="49">
        <f>K58*H57</f>
        <v>0</v>
      </c>
      <c r="R58" s="49">
        <f>K58*I57</f>
        <v>0</v>
      </c>
      <c r="S58" s="49">
        <f>K58*J57</f>
        <v>0</v>
      </c>
    </row>
    <row r="59" spans="1:19" x14ac:dyDescent="0.2">
      <c r="A59" s="322">
        <f>D59/2</f>
        <v>0</v>
      </c>
      <c r="B59" s="44" t="s">
        <v>24</v>
      </c>
      <c r="C59" s="45">
        <f>SUM(E59:J59)</f>
        <v>0</v>
      </c>
      <c r="D59" s="131"/>
      <c r="E59" s="177"/>
      <c r="F59" s="177"/>
      <c r="G59" s="177"/>
      <c r="H59" s="177"/>
      <c r="I59" s="177"/>
      <c r="J59" s="177"/>
      <c r="K59" s="46"/>
      <c r="L59" s="61"/>
      <c r="M59" s="48">
        <f t="shared" si="1"/>
        <v>0</v>
      </c>
      <c r="N59" s="49">
        <f>D59*E59</f>
        <v>0</v>
      </c>
      <c r="O59" s="49">
        <f>D59*F59</f>
        <v>0</v>
      </c>
      <c r="P59" s="49">
        <f>D59*G59</f>
        <v>0</v>
      </c>
      <c r="Q59" s="49">
        <f>D59*H59</f>
        <v>0</v>
      </c>
      <c r="R59" s="49">
        <f>D59*I59</f>
        <v>0</v>
      </c>
      <c r="S59" s="49">
        <f>D59*J59</f>
        <v>0</v>
      </c>
    </row>
    <row r="60" spans="1:19" x14ac:dyDescent="0.2">
      <c r="A60" s="323"/>
      <c r="B60" s="20" t="s">
        <v>4</v>
      </c>
      <c r="C60" s="279"/>
      <c r="D60" s="52"/>
      <c r="E60" s="178"/>
      <c r="F60" s="178"/>
      <c r="G60" s="178"/>
      <c r="H60" s="178"/>
      <c r="I60" s="178"/>
      <c r="J60" s="178"/>
      <c r="K60" s="54">
        <f>IF(C60="",(D59*$D$11),(D59*C60))</f>
        <v>0</v>
      </c>
      <c r="L60" s="61"/>
      <c r="M60" s="48">
        <f t="shared" si="1"/>
        <v>0</v>
      </c>
      <c r="N60" s="49">
        <f>K60*E59</f>
        <v>0</v>
      </c>
      <c r="O60" s="49">
        <f>K60*F59</f>
        <v>0</v>
      </c>
      <c r="P60" s="49">
        <f>K60*G59</f>
        <v>0</v>
      </c>
      <c r="Q60" s="49">
        <f>K60*H59</f>
        <v>0</v>
      </c>
      <c r="R60" s="49">
        <f>K60*I59</f>
        <v>0</v>
      </c>
      <c r="S60" s="49">
        <f>K60*J59</f>
        <v>0</v>
      </c>
    </row>
    <row r="61" spans="1:19" x14ac:dyDescent="0.2">
      <c r="A61" s="322">
        <f>D61/2</f>
        <v>0</v>
      </c>
      <c r="B61" s="44" t="s">
        <v>25</v>
      </c>
      <c r="C61" s="45">
        <f>SUM(E61:J61)</f>
        <v>0</v>
      </c>
      <c r="D61" s="131"/>
      <c r="E61" s="177"/>
      <c r="F61" s="177"/>
      <c r="G61" s="177"/>
      <c r="H61" s="177"/>
      <c r="I61" s="177"/>
      <c r="J61" s="177"/>
      <c r="K61" s="46"/>
      <c r="L61" s="61"/>
      <c r="M61" s="48">
        <f t="shared" si="1"/>
        <v>0</v>
      </c>
      <c r="N61" s="49">
        <f>D61*E61</f>
        <v>0</v>
      </c>
      <c r="O61" s="49">
        <f>D61*F61</f>
        <v>0</v>
      </c>
      <c r="P61" s="49">
        <f>D61*G61</f>
        <v>0</v>
      </c>
      <c r="Q61" s="49">
        <f>D61*H61</f>
        <v>0</v>
      </c>
      <c r="R61" s="49">
        <f>D61*I61</f>
        <v>0</v>
      </c>
      <c r="S61" s="49">
        <f>D61*J61</f>
        <v>0</v>
      </c>
    </row>
    <row r="62" spans="1:19" x14ac:dyDescent="0.2">
      <c r="A62" s="323"/>
      <c r="B62" s="20" t="s">
        <v>4</v>
      </c>
      <c r="C62" s="279"/>
      <c r="D62" s="52"/>
      <c r="E62" s="178"/>
      <c r="F62" s="178"/>
      <c r="G62" s="178"/>
      <c r="H62" s="178"/>
      <c r="I62" s="178"/>
      <c r="J62" s="178"/>
      <c r="K62" s="54">
        <f>IF(C62="",(D61*$D$11),(D61*C62))</f>
        <v>0</v>
      </c>
      <c r="L62" s="61"/>
      <c r="M62" s="48">
        <f t="shared" si="1"/>
        <v>0</v>
      </c>
      <c r="N62" s="49">
        <f>K62*E61</f>
        <v>0</v>
      </c>
      <c r="O62" s="49">
        <f>K62*F61</f>
        <v>0</v>
      </c>
      <c r="P62" s="49">
        <f>K62*G61</f>
        <v>0</v>
      </c>
      <c r="Q62" s="49">
        <f>K62*H61</f>
        <v>0</v>
      </c>
      <c r="R62" s="49">
        <f>K62*I61</f>
        <v>0</v>
      </c>
      <c r="S62" s="49">
        <f>K62*J61</f>
        <v>0</v>
      </c>
    </row>
    <row r="63" spans="1:19" x14ac:dyDescent="0.2">
      <c r="A63" s="322">
        <f>D63/2</f>
        <v>0</v>
      </c>
      <c r="B63" s="44" t="s">
        <v>26</v>
      </c>
      <c r="C63" s="45">
        <f>SUM(E63:J63)</f>
        <v>0</v>
      </c>
      <c r="D63" s="131"/>
      <c r="E63" s="177"/>
      <c r="F63" s="177"/>
      <c r="G63" s="177"/>
      <c r="H63" s="177"/>
      <c r="I63" s="177"/>
      <c r="J63" s="177"/>
      <c r="K63" s="46"/>
      <c r="L63" s="61"/>
      <c r="M63" s="48">
        <f t="shared" si="1"/>
        <v>0</v>
      </c>
      <c r="N63" s="49">
        <f>D63*E63</f>
        <v>0</v>
      </c>
      <c r="O63" s="49">
        <f>D63*F63</f>
        <v>0</v>
      </c>
      <c r="P63" s="49">
        <f>D63*G63</f>
        <v>0</v>
      </c>
      <c r="Q63" s="49">
        <f>D63*H63</f>
        <v>0</v>
      </c>
      <c r="R63" s="49">
        <f>D63*I63</f>
        <v>0</v>
      </c>
      <c r="S63" s="49">
        <f>D63*J63</f>
        <v>0</v>
      </c>
    </row>
    <row r="64" spans="1:19" x14ac:dyDescent="0.2">
      <c r="A64" s="323"/>
      <c r="B64" s="20" t="s">
        <v>4</v>
      </c>
      <c r="C64" s="279"/>
      <c r="D64" s="52"/>
      <c r="E64" s="178"/>
      <c r="F64" s="178"/>
      <c r="G64" s="178"/>
      <c r="H64" s="178"/>
      <c r="I64" s="178"/>
      <c r="J64" s="178"/>
      <c r="K64" s="54">
        <f>IF(C64="",(D63*$D$11),(D63*C64))</f>
        <v>0</v>
      </c>
      <c r="L64" s="61"/>
      <c r="M64" s="48">
        <f t="shared" si="1"/>
        <v>0</v>
      </c>
      <c r="N64" s="49">
        <f>K64*E63</f>
        <v>0</v>
      </c>
      <c r="O64" s="49">
        <f>K64*F63</f>
        <v>0</v>
      </c>
      <c r="P64" s="49">
        <f>K64*G63</f>
        <v>0</v>
      </c>
      <c r="Q64" s="49">
        <f>K64*H63</f>
        <v>0</v>
      </c>
      <c r="R64" s="49">
        <f>K64*I63</f>
        <v>0</v>
      </c>
      <c r="S64" s="49">
        <f>K64*J63</f>
        <v>0</v>
      </c>
    </row>
    <row r="65" spans="1:19" x14ac:dyDescent="0.2">
      <c r="A65" s="322">
        <f>D65/2</f>
        <v>0</v>
      </c>
      <c r="B65" s="44" t="s">
        <v>27</v>
      </c>
      <c r="C65" s="45">
        <f>SUM(E65:J65)</f>
        <v>0</v>
      </c>
      <c r="D65" s="131"/>
      <c r="E65" s="177"/>
      <c r="F65" s="177"/>
      <c r="G65" s="177"/>
      <c r="H65" s="177"/>
      <c r="I65" s="177"/>
      <c r="J65" s="177"/>
      <c r="K65" s="46"/>
      <c r="L65" s="61"/>
      <c r="M65" s="48">
        <f t="shared" si="1"/>
        <v>0</v>
      </c>
      <c r="N65" s="49">
        <f>D65*E65</f>
        <v>0</v>
      </c>
      <c r="O65" s="49">
        <f>D65*F65</f>
        <v>0</v>
      </c>
      <c r="P65" s="49">
        <f>D65*G65</f>
        <v>0</v>
      </c>
      <c r="Q65" s="49">
        <f>D65*H65</f>
        <v>0</v>
      </c>
      <c r="R65" s="49">
        <f>D65*I65</f>
        <v>0</v>
      </c>
      <c r="S65" s="49">
        <f>D65*J65</f>
        <v>0</v>
      </c>
    </row>
    <row r="66" spans="1:19" x14ac:dyDescent="0.2">
      <c r="A66" s="323"/>
      <c r="B66" s="20" t="s">
        <v>4</v>
      </c>
      <c r="C66" s="279"/>
      <c r="D66" s="52"/>
      <c r="E66" s="178"/>
      <c r="F66" s="178"/>
      <c r="G66" s="178"/>
      <c r="H66" s="178"/>
      <c r="I66" s="178"/>
      <c r="J66" s="178"/>
      <c r="K66" s="54">
        <f>IF(C66="",(D65*$D$11),(D65*C66))</f>
        <v>0</v>
      </c>
      <c r="L66" s="61"/>
      <c r="M66" s="48">
        <f t="shared" si="1"/>
        <v>0</v>
      </c>
      <c r="N66" s="49">
        <f>K66*E65</f>
        <v>0</v>
      </c>
      <c r="O66" s="49">
        <f>K66*F65</f>
        <v>0</v>
      </c>
      <c r="P66" s="49">
        <f>K66*G65</f>
        <v>0</v>
      </c>
      <c r="Q66" s="49">
        <f>K66*H65</f>
        <v>0</v>
      </c>
      <c r="R66" s="49">
        <f>K66*I65</f>
        <v>0</v>
      </c>
      <c r="S66" s="49">
        <f>K66*J65</f>
        <v>0</v>
      </c>
    </row>
    <row r="67" spans="1:19" x14ac:dyDescent="0.2">
      <c r="A67" s="322">
        <f>D67/2</f>
        <v>0</v>
      </c>
      <c r="B67" s="44" t="s">
        <v>28</v>
      </c>
      <c r="C67" s="45">
        <f>SUM(E67:J67)</f>
        <v>0</v>
      </c>
      <c r="D67" s="131"/>
      <c r="E67" s="177"/>
      <c r="F67" s="177"/>
      <c r="G67" s="177"/>
      <c r="H67" s="177"/>
      <c r="I67" s="177"/>
      <c r="J67" s="177"/>
      <c r="K67" s="46"/>
      <c r="L67" s="61"/>
      <c r="M67" s="48">
        <f t="shared" si="1"/>
        <v>0</v>
      </c>
      <c r="N67" s="49">
        <f>D67*E67</f>
        <v>0</v>
      </c>
      <c r="O67" s="49">
        <f>D67*F67</f>
        <v>0</v>
      </c>
      <c r="P67" s="49">
        <f>D67*G67</f>
        <v>0</v>
      </c>
      <c r="Q67" s="49">
        <f>D67*H67</f>
        <v>0</v>
      </c>
      <c r="R67" s="49">
        <f>D67*I67</f>
        <v>0</v>
      </c>
      <c r="S67" s="49">
        <f>D67*J67</f>
        <v>0</v>
      </c>
    </row>
    <row r="68" spans="1:19" x14ac:dyDescent="0.2">
      <c r="A68" s="323"/>
      <c r="B68" s="20" t="s">
        <v>4</v>
      </c>
      <c r="C68" s="279"/>
      <c r="D68" s="52"/>
      <c r="E68" s="178"/>
      <c r="F68" s="178"/>
      <c r="G68" s="178"/>
      <c r="H68" s="178"/>
      <c r="I68" s="178"/>
      <c r="J68" s="178"/>
      <c r="K68" s="54">
        <f>IF(C68="",(D67*$D$11),(D67*C68))</f>
        <v>0</v>
      </c>
      <c r="L68" s="61"/>
      <c r="M68" s="48">
        <f t="shared" si="1"/>
        <v>0</v>
      </c>
      <c r="N68" s="49">
        <f>K68*E67</f>
        <v>0</v>
      </c>
      <c r="O68" s="49">
        <f>K68*F67</f>
        <v>0</v>
      </c>
      <c r="P68" s="49">
        <f>K68*G67</f>
        <v>0</v>
      </c>
      <c r="Q68" s="49">
        <f>K68*H67</f>
        <v>0</v>
      </c>
      <c r="R68" s="49">
        <f>K68*I67</f>
        <v>0</v>
      </c>
      <c r="S68" s="49">
        <f>K68*J67</f>
        <v>0</v>
      </c>
    </row>
    <row r="69" spans="1:19" x14ac:dyDescent="0.2">
      <c r="A69" s="322">
        <f>D69/2</f>
        <v>0</v>
      </c>
      <c r="B69" s="44" t="s">
        <v>29</v>
      </c>
      <c r="C69" s="45">
        <f>SUM(E69:J69)</f>
        <v>0</v>
      </c>
      <c r="D69" s="131"/>
      <c r="E69" s="177"/>
      <c r="F69" s="177"/>
      <c r="G69" s="177"/>
      <c r="H69" s="177"/>
      <c r="I69" s="177"/>
      <c r="J69" s="177"/>
      <c r="K69" s="46"/>
      <c r="L69" s="61"/>
      <c r="M69" s="48">
        <f t="shared" si="1"/>
        <v>0</v>
      </c>
      <c r="N69" s="49">
        <f>D69*E69</f>
        <v>0</v>
      </c>
      <c r="O69" s="49">
        <f>D69*F69</f>
        <v>0</v>
      </c>
      <c r="P69" s="49">
        <f>D69*G69</f>
        <v>0</v>
      </c>
      <c r="Q69" s="49">
        <f>D69*H69</f>
        <v>0</v>
      </c>
      <c r="R69" s="49">
        <f>D69*I69</f>
        <v>0</v>
      </c>
      <c r="S69" s="49">
        <f>D69*J69</f>
        <v>0</v>
      </c>
    </row>
    <row r="70" spans="1:19" x14ac:dyDescent="0.2">
      <c r="A70" s="323"/>
      <c r="B70" s="20" t="s">
        <v>4</v>
      </c>
      <c r="C70" s="279"/>
      <c r="D70" s="52"/>
      <c r="E70" s="178"/>
      <c r="F70" s="178"/>
      <c r="G70" s="178"/>
      <c r="H70" s="178"/>
      <c r="I70" s="178"/>
      <c r="J70" s="178"/>
      <c r="K70" s="54">
        <f>IF(C70="",(D69*$D$11),(D69*C70))</f>
        <v>0</v>
      </c>
      <c r="L70" s="61"/>
      <c r="M70" s="48">
        <f t="shared" si="1"/>
        <v>0</v>
      </c>
      <c r="N70" s="49">
        <f>K70*E69</f>
        <v>0</v>
      </c>
      <c r="O70" s="49">
        <f>K70*F69</f>
        <v>0</v>
      </c>
      <c r="P70" s="49">
        <f>K70*G69</f>
        <v>0</v>
      </c>
      <c r="Q70" s="49">
        <f>K70*H69</f>
        <v>0</v>
      </c>
      <c r="R70" s="49">
        <f>K70*I69</f>
        <v>0</v>
      </c>
      <c r="S70" s="49">
        <f>K70*J69</f>
        <v>0</v>
      </c>
    </row>
    <row r="71" spans="1:19" x14ac:dyDescent="0.2">
      <c r="A71" s="322">
        <f>D71/2</f>
        <v>0</v>
      </c>
      <c r="B71" s="44" t="s">
        <v>30</v>
      </c>
      <c r="C71" s="45">
        <f>SUM(E71:J71)</f>
        <v>0</v>
      </c>
      <c r="D71" s="131"/>
      <c r="E71" s="177"/>
      <c r="F71" s="177"/>
      <c r="G71" s="177"/>
      <c r="H71" s="177"/>
      <c r="I71" s="177"/>
      <c r="J71" s="177"/>
      <c r="K71" s="177"/>
      <c r="L71" s="378"/>
      <c r="M71" s="48">
        <f t="shared" si="1"/>
        <v>0</v>
      </c>
      <c r="N71" s="49">
        <f>D71*E71</f>
        <v>0</v>
      </c>
      <c r="O71" s="49">
        <f>D71*F71</f>
        <v>0</v>
      </c>
      <c r="P71" s="49">
        <f>D71*G71</f>
        <v>0</v>
      </c>
      <c r="Q71" s="49">
        <f>D71*H71</f>
        <v>0</v>
      </c>
      <c r="R71" s="49">
        <f>D71*I71</f>
        <v>0</v>
      </c>
      <c r="S71" s="49">
        <f>D71*J71</f>
        <v>0</v>
      </c>
    </row>
    <row r="72" spans="1:19" x14ac:dyDescent="0.2">
      <c r="A72" s="323"/>
      <c r="B72" s="20" t="s">
        <v>4</v>
      </c>
      <c r="C72" s="279"/>
      <c r="D72" s="52"/>
      <c r="E72" s="178"/>
      <c r="F72" s="178"/>
      <c r="G72" s="178"/>
      <c r="H72" s="178"/>
      <c r="I72" s="178"/>
      <c r="J72" s="178"/>
      <c r="K72" s="54">
        <f>IF(C72="",(D71*$D$11),(D71*C72))</f>
        <v>0</v>
      </c>
      <c r="L72" s="61"/>
      <c r="M72" s="48">
        <f t="shared" si="1"/>
        <v>0</v>
      </c>
      <c r="N72" s="49">
        <f>K72*E71</f>
        <v>0</v>
      </c>
      <c r="O72" s="49">
        <f>K72*F71</f>
        <v>0</v>
      </c>
      <c r="P72" s="49">
        <f>K72*G71</f>
        <v>0</v>
      </c>
      <c r="Q72" s="49">
        <f>K72*H71</f>
        <v>0</v>
      </c>
      <c r="R72" s="49">
        <f>K72*I71</f>
        <v>0</v>
      </c>
      <c r="S72" s="49">
        <f>K72*J71</f>
        <v>0</v>
      </c>
    </row>
    <row r="73" spans="1:19" x14ac:dyDescent="0.2">
      <c r="A73" s="322">
        <f>D73/2</f>
        <v>0</v>
      </c>
      <c r="B73" s="44" t="s">
        <v>31</v>
      </c>
      <c r="C73" s="45">
        <f>SUM(E73:J73)</f>
        <v>0</v>
      </c>
      <c r="D73" s="131"/>
      <c r="E73" s="177"/>
      <c r="F73" s="177"/>
      <c r="G73" s="177"/>
      <c r="H73" s="177"/>
      <c r="I73" s="177"/>
      <c r="J73" s="177"/>
      <c r="K73" s="46"/>
      <c r="L73" s="61"/>
      <c r="M73" s="48">
        <f t="shared" si="1"/>
        <v>0</v>
      </c>
      <c r="N73" s="49">
        <f>D73*E73</f>
        <v>0</v>
      </c>
      <c r="O73" s="49">
        <f>D73*F73</f>
        <v>0</v>
      </c>
      <c r="P73" s="49">
        <f>D73*G73</f>
        <v>0</v>
      </c>
      <c r="Q73" s="49">
        <f>D73*H73</f>
        <v>0</v>
      </c>
      <c r="R73" s="49">
        <f>D73*I73</f>
        <v>0</v>
      </c>
      <c r="S73" s="49">
        <f>D73*J73</f>
        <v>0</v>
      </c>
    </row>
    <row r="74" spans="1:19" x14ac:dyDescent="0.2">
      <c r="A74" s="323"/>
      <c r="B74" s="20" t="s">
        <v>4</v>
      </c>
      <c r="C74" s="279"/>
      <c r="D74" s="52"/>
      <c r="E74" s="178"/>
      <c r="F74" s="178"/>
      <c r="G74" s="178"/>
      <c r="H74" s="178"/>
      <c r="I74" s="178"/>
      <c r="J74" s="178"/>
      <c r="K74" s="54">
        <f>IF(C74="",(D73*$D$11),(D73*C74))</f>
        <v>0</v>
      </c>
      <c r="L74" s="61"/>
      <c r="M74" s="48">
        <f t="shared" si="1"/>
        <v>0</v>
      </c>
      <c r="N74" s="49">
        <f>K74*E73</f>
        <v>0</v>
      </c>
      <c r="O74" s="49">
        <f>K74*F73</f>
        <v>0</v>
      </c>
      <c r="P74" s="49">
        <f>K74*G73</f>
        <v>0</v>
      </c>
      <c r="Q74" s="49">
        <f>K74*H73</f>
        <v>0</v>
      </c>
      <c r="R74" s="49">
        <f>K74*I73</f>
        <v>0</v>
      </c>
      <c r="S74" s="49">
        <f>K74*J73</f>
        <v>0</v>
      </c>
    </row>
    <row r="75" spans="1:19" x14ac:dyDescent="0.2">
      <c r="A75" s="322">
        <f>D75/2</f>
        <v>0</v>
      </c>
      <c r="B75" s="44" t="s">
        <v>32</v>
      </c>
      <c r="C75" s="45">
        <f>SUM(E75:J75)</f>
        <v>0</v>
      </c>
      <c r="D75" s="131"/>
      <c r="E75" s="177"/>
      <c r="F75" s="177"/>
      <c r="G75" s="177"/>
      <c r="H75" s="177"/>
      <c r="I75" s="177"/>
      <c r="J75" s="177"/>
      <c r="K75" s="46"/>
      <c r="L75" s="61"/>
      <c r="M75" s="48">
        <f t="shared" si="1"/>
        <v>0</v>
      </c>
      <c r="N75" s="49">
        <f>D75*E75</f>
        <v>0</v>
      </c>
      <c r="O75" s="49">
        <f>D75*F75</f>
        <v>0</v>
      </c>
      <c r="P75" s="49">
        <f>D75*G75</f>
        <v>0</v>
      </c>
      <c r="Q75" s="49">
        <f>D75*H75</f>
        <v>0</v>
      </c>
      <c r="R75" s="49">
        <f>D75*I75</f>
        <v>0</v>
      </c>
      <c r="S75" s="49">
        <f>D75*J75</f>
        <v>0</v>
      </c>
    </row>
    <row r="76" spans="1:19" x14ac:dyDescent="0.2">
      <c r="A76" s="323"/>
      <c r="B76" s="20" t="s">
        <v>4</v>
      </c>
      <c r="C76" s="279"/>
      <c r="D76" s="52"/>
      <c r="E76" s="178"/>
      <c r="F76" s="178"/>
      <c r="G76" s="178"/>
      <c r="H76" s="178"/>
      <c r="I76" s="178"/>
      <c r="J76" s="178"/>
      <c r="K76" s="54">
        <f>IF(C76="",(D75*$D$11),(D75*C76))</f>
        <v>0</v>
      </c>
      <c r="L76" s="61"/>
      <c r="M76" s="48">
        <f t="shared" si="1"/>
        <v>0</v>
      </c>
      <c r="N76" s="49">
        <f>K76*E75</f>
        <v>0</v>
      </c>
      <c r="O76" s="49">
        <f>K76*F75</f>
        <v>0</v>
      </c>
      <c r="P76" s="49">
        <f>K76*G75</f>
        <v>0</v>
      </c>
      <c r="Q76" s="49">
        <f>K76*H75</f>
        <v>0</v>
      </c>
      <c r="R76" s="49">
        <f>K76*I75</f>
        <v>0</v>
      </c>
      <c r="S76" s="49">
        <f>K76*J75</f>
        <v>0</v>
      </c>
    </row>
    <row r="77" spans="1:19" x14ac:dyDescent="0.2">
      <c r="A77" s="322">
        <f>D77/2</f>
        <v>0</v>
      </c>
      <c r="B77" s="44" t="s">
        <v>33</v>
      </c>
      <c r="C77" s="45">
        <f>SUM(E77:J77)</f>
        <v>0</v>
      </c>
      <c r="D77" s="131"/>
      <c r="E77" s="177"/>
      <c r="F77" s="177"/>
      <c r="G77" s="177"/>
      <c r="H77" s="177"/>
      <c r="I77" s="177"/>
      <c r="J77" s="177"/>
      <c r="K77" s="46"/>
      <c r="L77" s="61"/>
      <c r="M77" s="48">
        <f t="shared" si="1"/>
        <v>0</v>
      </c>
      <c r="N77" s="49">
        <f>D77*E77</f>
        <v>0</v>
      </c>
      <c r="O77" s="49">
        <f>D77*F77</f>
        <v>0</v>
      </c>
      <c r="P77" s="49">
        <f>D77*G77</f>
        <v>0</v>
      </c>
      <c r="Q77" s="49">
        <f>D77*H77</f>
        <v>0</v>
      </c>
      <c r="R77" s="49">
        <f>D77*I77</f>
        <v>0</v>
      </c>
      <c r="S77" s="49">
        <f>D77*J77</f>
        <v>0</v>
      </c>
    </row>
    <row r="78" spans="1:19" x14ac:dyDescent="0.2">
      <c r="A78" s="323"/>
      <c r="B78" s="20" t="s">
        <v>4</v>
      </c>
      <c r="C78" s="279"/>
      <c r="D78" s="52"/>
      <c r="E78" s="178"/>
      <c r="F78" s="178"/>
      <c r="G78" s="178"/>
      <c r="H78" s="178"/>
      <c r="I78" s="178"/>
      <c r="J78" s="178"/>
      <c r="K78" s="54">
        <f>IF(C78="",(D77*$D$11),(D77*C78))</f>
        <v>0</v>
      </c>
      <c r="L78" s="61"/>
      <c r="M78" s="48">
        <f t="shared" si="1"/>
        <v>0</v>
      </c>
      <c r="N78" s="49">
        <f>K78*E77</f>
        <v>0</v>
      </c>
      <c r="O78" s="49">
        <f>K78*F77</f>
        <v>0</v>
      </c>
      <c r="P78" s="49">
        <f>K78*G77</f>
        <v>0</v>
      </c>
      <c r="Q78" s="49">
        <f>K78*H77</f>
        <v>0</v>
      </c>
      <c r="R78" s="49">
        <f>K78*I77</f>
        <v>0</v>
      </c>
      <c r="S78" s="49">
        <f>K78*J77</f>
        <v>0</v>
      </c>
    </row>
    <row r="79" spans="1:19" x14ac:dyDescent="0.2">
      <c r="A79" s="322">
        <f>D79/2</f>
        <v>0</v>
      </c>
      <c r="B79" s="44" t="s">
        <v>44</v>
      </c>
      <c r="C79" s="45">
        <f>SUM(E79:J79)</f>
        <v>0</v>
      </c>
      <c r="D79" s="131"/>
      <c r="E79" s="177"/>
      <c r="F79" s="177"/>
      <c r="G79" s="177"/>
      <c r="H79" s="177"/>
      <c r="I79" s="177"/>
      <c r="J79" s="177"/>
      <c r="K79" s="46"/>
      <c r="L79" s="61"/>
      <c r="M79" s="48">
        <f t="shared" si="1"/>
        <v>0</v>
      </c>
      <c r="N79" s="49">
        <f>D79*E79</f>
        <v>0</v>
      </c>
      <c r="O79" s="49">
        <f>D79*F79</f>
        <v>0</v>
      </c>
      <c r="P79" s="49">
        <f>D79*G79</f>
        <v>0</v>
      </c>
      <c r="Q79" s="49">
        <f>D79*H79</f>
        <v>0</v>
      </c>
      <c r="R79" s="49">
        <f>D79*I79</f>
        <v>0</v>
      </c>
      <c r="S79" s="49">
        <f>D79*J79</f>
        <v>0</v>
      </c>
    </row>
    <row r="80" spans="1:19" x14ac:dyDescent="0.2">
      <c r="A80" s="323"/>
      <c r="B80" s="20" t="s">
        <v>4</v>
      </c>
      <c r="C80" s="279"/>
      <c r="D80" s="52"/>
      <c r="E80" s="178"/>
      <c r="F80" s="178"/>
      <c r="G80" s="178"/>
      <c r="H80" s="178"/>
      <c r="I80" s="178"/>
      <c r="J80" s="178"/>
      <c r="K80" s="54">
        <f>IF(C80="",(D79*$D$11),(D79*C80))</f>
        <v>0</v>
      </c>
      <c r="L80" s="61"/>
      <c r="M80" s="48">
        <f t="shared" si="1"/>
        <v>0</v>
      </c>
      <c r="N80" s="49">
        <f>K80*E79</f>
        <v>0</v>
      </c>
      <c r="O80" s="49">
        <f>K80*F79</f>
        <v>0</v>
      </c>
      <c r="P80" s="49">
        <f>K80*G79</f>
        <v>0</v>
      </c>
      <c r="Q80" s="49">
        <f>K80*H79</f>
        <v>0</v>
      </c>
      <c r="R80" s="49">
        <f>K80*I79</f>
        <v>0</v>
      </c>
      <c r="S80" s="49">
        <f>K80*J79</f>
        <v>0</v>
      </c>
    </row>
    <row r="81" spans="1:20" x14ac:dyDescent="0.2">
      <c r="A81" s="322">
        <f>D81/2</f>
        <v>0</v>
      </c>
      <c r="B81" s="44" t="s">
        <v>45</v>
      </c>
      <c r="C81" s="45">
        <f>SUM(E81:J81)</f>
        <v>0</v>
      </c>
      <c r="D81" s="131"/>
      <c r="E81" s="177"/>
      <c r="F81" s="177"/>
      <c r="G81" s="177"/>
      <c r="H81" s="177"/>
      <c r="I81" s="177"/>
      <c r="J81" s="177"/>
      <c r="K81" s="46"/>
      <c r="L81" s="61"/>
      <c r="M81" s="48">
        <f t="shared" si="1"/>
        <v>0</v>
      </c>
      <c r="N81" s="49">
        <f>D81*E81</f>
        <v>0</v>
      </c>
      <c r="O81" s="49">
        <f>D81*F81</f>
        <v>0</v>
      </c>
      <c r="P81" s="49">
        <f>D81*G81</f>
        <v>0</v>
      </c>
      <c r="Q81" s="49">
        <f>D81*H81</f>
        <v>0</v>
      </c>
      <c r="R81" s="49">
        <f>D81*I81</f>
        <v>0</v>
      </c>
      <c r="S81" s="49">
        <f>D81*J81</f>
        <v>0</v>
      </c>
    </row>
    <row r="82" spans="1:20" x14ac:dyDescent="0.2">
      <c r="A82" s="323"/>
      <c r="B82" s="20" t="s">
        <v>4</v>
      </c>
      <c r="C82" s="279"/>
      <c r="D82" s="52"/>
      <c r="E82" s="178"/>
      <c r="F82" s="178"/>
      <c r="G82" s="178"/>
      <c r="H82" s="178"/>
      <c r="I82" s="178"/>
      <c r="J82" s="178"/>
      <c r="K82" s="54">
        <f>IF(C82="",(D81*$D$11),(D81*C82))</f>
        <v>0</v>
      </c>
      <c r="L82" s="61"/>
      <c r="M82" s="48">
        <f t="shared" si="1"/>
        <v>0</v>
      </c>
      <c r="N82" s="49">
        <f>K82*E81</f>
        <v>0</v>
      </c>
      <c r="O82" s="49">
        <f>K82*F81</f>
        <v>0</v>
      </c>
      <c r="P82" s="49">
        <f>K82*G81</f>
        <v>0</v>
      </c>
      <c r="Q82" s="49">
        <f>K82*H81</f>
        <v>0</v>
      </c>
      <c r="R82" s="49">
        <f>K82*I81</f>
        <v>0</v>
      </c>
      <c r="S82" s="49">
        <f>K82*J81</f>
        <v>0</v>
      </c>
    </row>
    <row r="83" spans="1:20" x14ac:dyDescent="0.2">
      <c r="A83" s="322">
        <f>D83/2</f>
        <v>0</v>
      </c>
      <c r="B83" s="44" t="s">
        <v>46</v>
      </c>
      <c r="C83" s="45">
        <f>SUM(E83:J83)</f>
        <v>0</v>
      </c>
      <c r="D83" s="131"/>
      <c r="E83" s="177"/>
      <c r="F83" s="177"/>
      <c r="G83" s="177"/>
      <c r="H83" s="177"/>
      <c r="I83" s="177"/>
      <c r="J83" s="177"/>
      <c r="K83" s="46"/>
      <c r="L83" s="61"/>
      <c r="M83" s="48">
        <f t="shared" ref="M83:M84" si="2">SUM(N83:R83)</f>
        <v>0</v>
      </c>
      <c r="N83" s="49">
        <f>D83*E83</f>
        <v>0</v>
      </c>
      <c r="O83" s="49">
        <f>D83*F83</f>
        <v>0</v>
      </c>
      <c r="P83" s="49">
        <f>D83*G83</f>
        <v>0</v>
      </c>
      <c r="Q83" s="49">
        <f>D83*H83</f>
        <v>0</v>
      </c>
      <c r="R83" s="49">
        <f>D83*I83</f>
        <v>0</v>
      </c>
      <c r="S83" s="49">
        <f>D83*J83</f>
        <v>0</v>
      </c>
    </row>
    <row r="84" spans="1:20" x14ac:dyDescent="0.2">
      <c r="A84" s="323"/>
      <c r="B84" s="20" t="s">
        <v>4</v>
      </c>
      <c r="C84" s="279"/>
      <c r="D84" s="52"/>
      <c r="E84" s="53"/>
      <c r="F84" s="53"/>
      <c r="G84" s="53"/>
      <c r="H84" s="53"/>
      <c r="I84" s="53"/>
      <c r="J84" s="53"/>
      <c r="K84" s="54">
        <f>IF(C84="",(D83*$D$11),(D83*C84))</f>
        <v>0</v>
      </c>
      <c r="L84" s="61"/>
      <c r="M84" s="48">
        <f t="shared" si="2"/>
        <v>0</v>
      </c>
      <c r="N84" s="49">
        <f>K84*E83</f>
        <v>0</v>
      </c>
      <c r="O84" s="49">
        <f>K84*F83</f>
        <v>0</v>
      </c>
      <c r="P84" s="49">
        <f>K84*G83</f>
        <v>0</v>
      </c>
      <c r="Q84" s="49">
        <f>K84*H83</f>
        <v>0</v>
      </c>
      <c r="R84" s="49">
        <f>K84*I83</f>
        <v>0</v>
      </c>
      <c r="S84" s="49">
        <f>K84*J83</f>
        <v>0</v>
      </c>
    </row>
    <row r="85" spans="1:20" ht="39.4" customHeight="1" x14ac:dyDescent="0.2">
      <c r="A85" s="56"/>
      <c r="B85" s="589" t="s">
        <v>101</v>
      </c>
      <c r="C85" s="11" t="s">
        <v>115</v>
      </c>
      <c r="D85" s="12" t="s">
        <v>173</v>
      </c>
      <c r="E85" s="13" t="s">
        <v>134</v>
      </c>
      <c r="F85" s="13" t="s">
        <v>174</v>
      </c>
      <c r="G85" s="13" t="s">
        <v>130</v>
      </c>
      <c r="H85" s="165" t="s">
        <v>131</v>
      </c>
      <c r="I85" s="272" t="s">
        <v>175</v>
      </c>
      <c r="J85" s="350" t="s">
        <v>304</v>
      </c>
      <c r="K85" s="166"/>
      <c r="L85" s="61"/>
      <c r="M85" s="47"/>
      <c r="N85" s="24"/>
      <c r="O85" s="24"/>
      <c r="P85" s="24"/>
      <c r="Q85" s="24"/>
      <c r="R85" s="24"/>
      <c r="S85" s="24"/>
    </row>
    <row r="86" spans="1:20" s="59" customFormat="1" ht="33" customHeight="1" x14ac:dyDescent="0.2">
      <c r="A86" s="56"/>
      <c r="B86" s="590"/>
      <c r="C86" s="280">
        <f>SUM(C19,C21,C23,C25,C27,C29,C31,C33,C35,C37,C39,C41,C43,C45,C47,C49,C51,C53,C55,C57,C59,C61,C63,C65,C67,C69,C71,C73,C75,C77,C79,C81,C83)</f>
        <v>0</v>
      </c>
      <c r="D86" s="52"/>
      <c r="E86" s="57">
        <f t="shared" ref="E86:J86" si="3">SUM(E45:E84)</f>
        <v>0</v>
      </c>
      <c r="F86" s="58">
        <f t="shared" si="3"/>
        <v>0</v>
      </c>
      <c r="G86" s="58">
        <f t="shared" si="3"/>
        <v>0</v>
      </c>
      <c r="H86" s="58">
        <f t="shared" si="3"/>
        <v>0</v>
      </c>
      <c r="I86" s="58">
        <f t="shared" si="3"/>
        <v>0</v>
      </c>
      <c r="J86" s="58">
        <f t="shared" si="3"/>
        <v>0</v>
      </c>
      <c r="K86" s="54"/>
      <c r="L86" s="61"/>
      <c r="M86" s="47"/>
      <c r="N86" s="47"/>
      <c r="O86" s="47"/>
      <c r="P86" s="47"/>
      <c r="Q86" s="47"/>
      <c r="R86" s="47"/>
      <c r="S86" s="47"/>
    </row>
    <row r="87" spans="1:20" ht="30.75" customHeight="1" x14ac:dyDescent="0.2">
      <c r="A87" s="60"/>
      <c r="B87" s="10"/>
      <c r="C87" s="10"/>
      <c r="D87" s="10"/>
      <c r="E87" s="10"/>
      <c r="F87" s="10"/>
      <c r="G87" s="10"/>
      <c r="H87" s="10"/>
      <c r="I87" s="10"/>
      <c r="J87" s="10"/>
      <c r="K87" s="10"/>
      <c r="L87" s="10"/>
      <c r="M87" s="61"/>
      <c r="N87" s="61"/>
      <c r="O87" s="61"/>
      <c r="P87" s="61"/>
      <c r="Q87" s="61"/>
      <c r="R87" s="61"/>
      <c r="S87" s="61"/>
      <c r="T87" s="61"/>
    </row>
    <row r="88" spans="1:20" ht="15.75" customHeight="1" x14ac:dyDescent="0.2">
      <c r="A88" s="56"/>
      <c r="B88" s="62" t="s">
        <v>100</v>
      </c>
      <c r="C88" s="63"/>
      <c r="D88" s="63"/>
      <c r="E88" s="63"/>
      <c r="F88" s="63"/>
      <c r="G88" s="63"/>
      <c r="H88" s="63"/>
      <c r="I88" s="63"/>
      <c r="J88" s="256"/>
      <c r="K88" s="368"/>
      <c r="L88" s="47"/>
      <c r="M88" s="261"/>
      <c r="N88" s="262"/>
      <c r="O88" s="262"/>
      <c r="P88" s="262"/>
      <c r="Q88" s="262"/>
      <c r="R88" s="263"/>
      <c r="S88" s="263"/>
    </row>
    <row r="89" spans="1:20" ht="28.5" customHeight="1" x14ac:dyDescent="0.2">
      <c r="A89" s="575" t="s">
        <v>117</v>
      </c>
      <c r="B89" s="253" t="s">
        <v>13</v>
      </c>
      <c r="C89" s="45">
        <f>SUM(E89:I89)</f>
        <v>0</v>
      </c>
      <c r="D89" s="131"/>
      <c r="E89" s="578" t="s">
        <v>116</v>
      </c>
      <c r="F89" s="132"/>
      <c r="G89" s="578" t="s">
        <v>116</v>
      </c>
      <c r="H89" s="132"/>
      <c r="I89" s="132"/>
      <c r="J89" s="578" t="s">
        <v>116</v>
      </c>
      <c r="K89" s="369"/>
      <c r="L89" s="47"/>
      <c r="M89" s="64">
        <f>SUM(N89:R89)</f>
        <v>0</v>
      </c>
      <c r="N89" s="539" t="s">
        <v>116</v>
      </c>
      <c r="O89" s="65">
        <f>D89*F89</f>
        <v>0</v>
      </c>
      <c r="P89" s="539" t="s">
        <v>116</v>
      </c>
      <c r="Q89" s="65">
        <f>D89*H89</f>
        <v>0</v>
      </c>
      <c r="R89" s="65">
        <f>D89*I89</f>
        <v>0</v>
      </c>
      <c r="S89" s="539" t="s">
        <v>116</v>
      </c>
    </row>
    <row r="90" spans="1:20" x14ac:dyDescent="0.2">
      <c r="A90" s="576"/>
      <c r="B90" s="55" t="s">
        <v>4</v>
      </c>
      <c r="C90" s="257"/>
      <c r="D90" s="264"/>
      <c r="E90" s="539"/>
      <c r="F90" s="265"/>
      <c r="G90" s="539"/>
      <c r="H90" s="265"/>
      <c r="I90" s="265"/>
      <c r="J90" s="539"/>
      <c r="K90" s="61"/>
      <c r="L90" s="47"/>
      <c r="M90" s="48">
        <f>SUM(N90:R90)</f>
        <v>0</v>
      </c>
      <c r="N90" s="539"/>
      <c r="O90" s="49">
        <f>J90*F89</f>
        <v>0</v>
      </c>
      <c r="P90" s="539"/>
      <c r="Q90" s="49">
        <f t="shared" ref="Q90:Q92" si="4">D90*H90</f>
        <v>0</v>
      </c>
      <c r="R90" s="49">
        <f>J90*I89</f>
        <v>0</v>
      </c>
      <c r="S90" s="539"/>
    </row>
    <row r="91" spans="1:20" x14ac:dyDescent="0.2">
      <c r="A91" s="576"/>
      <c r="B91" s="253" t="s">
        <v>119</v>
      </c>
      <c r="C91" s="45">
        <f>SUM(E91:I91)</f>
        <v>0</v>
      </c>
      <c r="D91" s="131"/>
      <c r="E91" s="539"/>
      <c r="F91" s="132"/>
      <c r="G91" s="539"/>
      <c r="H91" s="132"/>
      <c r="I91" s="132"/>
      <c r="J91" s="539"/>
      <c r="K91" s="369"/>
      <c r="L91" s="47"/>
      <c r="M91" s="48">
        <f>SUM(N91:R91)</f>
        <v>0</v>
      </c>
      <c r="N91" s="539"/>
      <c r="O91" s="49">
        <f>D91*F91</f>
        <v>0</v>
      </c>
      <c r="P91" s="539"/>
      <c r="Q91" s="49">
        <f t="shared" si="4"/>
        <v>0</v>
      </c>
      <c r="R91" s="49">
        <f>D91*I91</f>
        <v>0</v>
      </c>
      <c r="S91" s="539"/>
    </row>
    <row r="92" spans="1:20" x14ac:dyDescent="0.2">
      <c r="A92" s="577"/>
      <c r="B92" s="55" t="s">
        <v>4</v>
      </c>
      <c r="C92" s="257"/>
      <c r="D92" s="264"/>
      <c r="E92" s="540"/>
      <c r="F92" s="265"/>
      <c r="G92" s="540"/>
      <c r="H92" s="265"/>
      <c r="I92" s="265"/>
      <c r="J92" s="540"/>
      <c r="K92" s="61"/>
      <c r="L92" s="47"/>
      <c r="M92" s="48">
        <f>SUM(N92:R92)</f>
        <v>0</v>
      </c>
      <c r="N92" s="540"/>
      <c r="O92" s="49">
        <f>J92*F91</f>
        <v>0</v>
      </c>
      <c r="P92" s="540"/>
      <c r="Q92" s="49">
        <f t="shared" si="4"/>
        <v>0</v>
      </c>
      <c r="R92" s="49">
        <f>J92*I91</f>
        <v>0</v>
      </c>
      <c r="S92" s="540"/>
    </row>
    <row r="93" spans="1:20" ht="33.4" customHeight="1" x14ac:dyDescent="0.2">
      <c r="B93" s="652" t="s">
        <v>169</v>
      </c>
      <c r="C93" s="653"/>
      <c r="D93" s="653"/>
      <c r="E93" s="653"/>
      <c r="F93" s="653"/>
      <c r="G93" s="653"/>
      <c r="H93" s="653"/>
      <c r="I93" s="653"/>
      <c r="J93" s="653"/>
      <c r="K93" s="653"/>
      <c r="L93" s="66"/>
      <c r="M93" s="67">
        <f>SUM(M87:M92)</f>
        <v>0</v>
      </c>
      <c r="N93" s="67">
        <f t="shared" ref="N93:R93" si="5">SUM(N19:N92)</f>
        <v>0</v>
      </c>
      <c r="O93" s="67">
        <f t="shared" si="5"/>
        <v>0</v>
      </c>
      <c r="P93" s="67">
        <f t="shared" si="5"/>
        <v>0</v>
      </c>
      <c r="Q93" s="67">
        <f t="shared" si="5"/>
        <v>0</v>
      </c>
      <c r="R93" s="67">
        <f t="shared" si="5"/>
        <v>0</v>
      </c>
      <c r="S93" s="67">
        <f t="shared" ref="S93" si="6">SUM(S19:S92)</f>
        <v>0</v>
      </c>
    </row>
    <row r="94" spans="1:20" x14ac:dyDescent="0.2">
      <c r="A94" s="68"/>
      <c r="B94" s="69"/>
      <c r="C94" s="69"/>
      <c r="D94" s="70"/>
      <c r="J94" s="73"/>
      <c r="K94" s="73"/>
      <c r="L94" s="66"/>
      <c r="M94" s="74"/>
      <c r="N94" s="49"/>
      <c r="O94" s="49"/>
      <c r="P94" s="49"/>
      <c r="Q94" s="49"/>
      <c r="R94" s="49"/>
      <c r="S94" s="49"/>
    </row>
    <row r="95" spans="1:20" ht="36" customHeight="1" x14ac:dyDescent="0.2">
      <c r="A95" s="595" t="s">
        <v>163</v>
      </c>
      <c r="B95" s="595"/>
      <c r="C95" s="105"/>
      <c r="D95" s="106"/>
      <c r="E95" s="107"/>
      <c r="F95" s="107"/>
      <c r="G95" s="108"/>
      <c r="H95" s="108"/>
      <c r="I95" s="108"/>
      <c r="J95" s="109"/>
      <c r="K95" s="109"/>
      <c r="L95" s="110"/>
      <c r="M95" s="111"/>
      <c r="N95" s="112"/>
      <c r="O95" s="112"/>
      <c r="P95" s="112"/>
      <c r="Q95" s="112"/>
      <c r="R95" s="112"/>
      <c r="S95" s="112"/>
    </row>
    <row r="96" spans="1:20" ht="30.75" customHeight="1" x14ac:dyDescent="0.2">
      <c r="A96" s="75"/>
      <c r="B96" s="75"/>
      <c r="C96" s="75"/>
      <c r="D96" s="76"/>
      <c r="E96" s="77"/>
      <c r="F96" s="77"/>
      <c r="G96" s="78"/>
      <c r="H96" s="78"/>
      <c r="I96" s="78"/>
      <c r="J96" s="76"/>
      <c r="K96" s="76"/>
      <c r="L96" s="79"/>
      <c r="M96" s="239" t="s">
        <v>3</v>
      </c>
      <c r="N96" s="594" t="str">
        <f t="shared" ref="N96:S96" si="7">N15</f>
        <v>General Fund</v>
      </c>
      <c r="O96" s="562" t="str">
        <f t="shared" si="7"/>
        <v xml:space="preserve">Medicaid </v>
      </c>
      <c r="P96" s="538" t="str">
        <f t="shared" si="7"/>
        <v>Title IV-B2</v>
      </c>
      <c r="Q96" s="538" t="str">
        <f t="shared" si="7"/>
        <v>MIECHV</v>
      </c>
      <c r="R96" s="538" t="str">
        <f t="shared" si="7"/>
        <v>County GF, Fundraising, Foundation, Grants, Other</v>
      </c>
      <c r="S96" s="538" t="str">
        <f t="shared" si="7"/>
        <v>SSA</v>
      </c>
    </row>
    <row r="97" spans="1:19" ht="27" customHeight="1" x14ac:dyDescent="0.2">
      <c r="A97" s="139" t="s">
        <v>105</v>
      </c>
      <c r="B97" s="117" t="s">
        <v>5</v>
      </c>
      <c r="C97" s="596" t="s">
        <v>58</v>
      </c>
      <c r="D97" s="596"/>
      <c r="E97" s="113" t="s">
        <v>157</v>
      </c>
      <c r="F97" s="113" t="s">
        <v>156</v>
      </c>
      <c r="G97" s="602" t="s">
        <v>158</v>
      </c>
      <c r="H97" s="603"/>
      <c r="I97" s="604"/>
      <c r="J97" s="272" t="s">
        <v>58</v>
      </c>
      <c r="K97" s="172"/>
      <c r="L97" s="43"/>
      <c r="M97" s="240" t="s">
        <v>1</v>
      </c>
      <c r="N97" s="594"/>
      <c r="O97" s="562"/>
      <c r="P97" s="538"/>
      <c r="Q97" s="538"/>
      <c r="R97" s="538"/>
      <c r="S97" s="538"/>
    </row>
    <row r="98" spans="1:19" ht="32.25" customHeight="1" x14ac:dyDescent="0.2">
      <c r="A98" s="18"/>
      <c r="B98" s="51" t="s">
        <v>120</v>
      </c>
      <c r="C98" s="597"/>
      <c r="D98" s="598"/>
      <c r="E98" s="93" t="s">
        <v>121</v>
      </c>
      <c r="F98" s="133"/>
      <c r="G98" s="599" t="s">
        <v>212</v>
      </c>
      <c r="H98" s="600"/>
      <c r="I98" s="601"/>
      <c r="J98" s="80">
        <f>C98*F98</f>
        <v>0</v>
      </c>
      <c r="M98" s="65">
        <f t="shared" ref="M98:M106" si="8">SUM(N98:R98)</f>
        <v>0</v>
      </c>
      <c r="N98" s="238"/>
      <c r="O98" s="238"/>
      <c r="P98" s="238"/>
      <c r="Q98" s="238"/>
      <c r="R98" s="238"/>
      <c r="S98" s="238"/>
    </row>
    <row r="99" spans="1:19" ht="41.25" customHeight="1" x14ac:dyDescent="0.2">
      <c r="A99" s="18"/>
      <c r="B99" s="55" t="s">
        <v>109</v>
      </c>
      <c r="C99" s="597"/>
      <c r="D99" s="598"/>
      <c r="E99" s="81" t="s">
        <v>59</v>
      </c>
      <c r="F99" s="133"/>
      <c r="G99" s="599" t="s">
        <v>137</v>
      </c>
      <c r="H99" s="600"/>
      <c r="I99" s="601"/>
      <c r="J99" s="80">
        <f>C99*F99</f>
        <v>0</v>
      </c>
      <c r="M99" s="49">
        <f t="shared" si="8"/>
        <v>0</v>
      </c>
      <c r="N99" s="146"/>
      <c r="O99" s="145"/>
      <c r="P99" s="145"/>
      <c r="Q99" s="145"/>
      <c r="R99" s="145"/>
      <c r="S99" s="145"/>
    </row>
    <row r="100" spans="1:19" ht="32.25" customHeight="1" x14ac:dyDescent="0.2">
      <c r="A100" s="18"/>
      <c r="B100" s="55" t="s">
        <v>52</v>
      </c>
      <c r="C100" s="597"/>
      <c r="D100" s="598"/>
      <c r="E100" s="81" t="s">
        <v>103</v>
      </c>
      <c r="F100" s="275"/>
      <c r="G100" s="607" t="s">
        <v>136</v>
      </c>
      <c r="H100" s="608"/>
      <c r="I100" s="609"/>
      <c r="J100" s="80">
        <f>(C100*F100)*24</f>
        <v>0</v>
      </c>
      <c r="M100" s="49">
        <f t="shared" si="8"/>
        <v>0</v>
      </c>
      <c r="N100" s="146"/>
      <c r="O100" s="146"/>
      <c r="P100" s="145"/>
      <c r="Q100" s="145"/>
      <c r="R100" s="145"/>
      <c r="S100" s="145"/>
    </row>
    <row r="101" spans="1:19" ht="32.25" customHeight="1" x14ac:dyDescent="0.2">
      <c r="A101" s="18"/>
      <c r="B101" s="51" t="s">
        <v>57</v>
      </c>
      <c r="C101" s="597"/>
      <c r="D101" s="598"/>
      <c r="E101" s="81" t="s">
        <v>104</v>
      </c>
      <c r="F101" s="135"/>
      <c r="G101" s="82" t="s">
        <v>135</v>
      </c>
      <c r="H101" s="83"/>
      <c r="I101" s="83"/>
      <c r="J101" s="80">
        <f>(C101*F101)*24</f>
        <v>0</v>
      </c>
      <c r="M101" s="49">
        <f t="shared" si="8"/>
        <v>0</v>
      </c>
      <c r="N101" s="146"/>
      <c r="O101" s="146"/>
      <c r="P101" s="145"/>
      <c r="Q101" s="145"/>
      <c r="R101" s="145"/>
      <c r="S101" s="145"/>
    </row>
    <row r="102" spans="1:19" ht="52.5" customHeight="1" x14ac:dyDescent="0.2">
      <c r="A102" s="140" t="s">
        <v>213</v>
      </c>
      <c r="B102" s="51" t="s">
        <v>111</v>
      </c>
      <c r="C102" s="597"/>
      <c r="D102" s="598"/>
      <c r="E102" s="81" t="s">
        <v>61</v>
      </c>
      <c r="F102" s="133"/>
      <c r="G102" s="82" t="s">
        <v>110</v>
      </c>
      <c r="H102" s="83"/>
      <c r="I102" s="83"/>
      <c r="J102" s="80">
        <f>C102*F102</f>
        <v>0</v>
      </c>
      <c r="M102" s="49">
        <f t="shared" si="8"/>
        <v>0</v>
      </c>
      <c r="N102" s="146"/>
      <c r="O102" s="146"/>
      <c r="P102" s="145"/>
      <c r="Q102" s="145"/>
      <c r="R102" s="145"/>
      <c r="S102" s="145"/>
    </row>
    <row r="103" spans="1:19" ht="41.25" customHeight="1" x14ac:dyDescent="0.2">
      <c r="A103" s="84"/>
      <c r="B103" s="85" t="s">
        <v>214</v>
      </c>
      <c r="C103" s="605"/>
      <c r="D103" s="606"/>
      <c r="E103" s="81" t="s">
        <v>106</v>
      </c>
      <c r="F103" s="135"/>
      <c r="G103" s="607" t="s">
        <v>138</v>
      </c>
      <c r="H103" s="608"/>
      <c r="I103" s="609"/>
      <c r="J103" s="80">
        <f>(C103*F103)*24</f>
        <v>0</v>
      </c>
      <c r="M103" s="49">
        <f t="shared" si="8"/>
        <v>0</v>
      </c>
      <c r="N103" s="146"/>
      <c r="O103" s="146"/>
      <c r="P103" s="145"/>
      <c r="Q103" s="145"/>
      <c r="R103" s="145"/>
      <c r="S103" s="145"/>
    </row>
    <row r="104" spans="1:19" ht="41.25" customHeight="1" x14ac:dyDescent="0.2">
      <c r="A104" s="84"/>
      <c r="B104" s="85" t="s">
        <v>78</v>
      </c>
      <c r="C104" s="605"/>
      <c r="D104" s="606"/>
      <c r="E104" s="92" t="s">
        <v>55</v>
      </c>
      <c r="F104" s="255"/>
      <c r="G104" s="607" t="s">
        <v>210</v>
      </c>
      <c r="H104" s="608"/>
      <c r="I104" s="609"/>
      <c r="J104" s="80">
        <f>(C104*F104)</f>
        <v>0</v>
      </c>
      <c r="M104" s="49">
        <f>SUM(N104:R104)</f>
        <v>0</v>
      </c>
      <c r="N104" s="146"/>
      <c r="O104" s="146"/>
      <c r="P104" s="145"/>
      <c r="Q104" s="145"/>
      <c r="R104" s="145"/>
      <c r="S104" s="145"/>
    </row>
    <row r="105" spans="1:19" ht="32.25" customHeight="1" x14ac:dyDescent="0.2">
      <c r="A105" s="56"/>
      <c r="B105" s="276" t="s">
        <v>222</v>
      </c>
      <c r="C105" s="610"/>
      <c r="D105" s="610"/>
      <c r="E105" s="86" t="s">
        <v>55</v>
      </c>
      <c r="F105" s="159">
        <v>24</v>
      </c>
      <c r="G105" s="611" t="s">
        <v>107</v>
      </c>
      <c r="H105" s="612"/>
      <c r="I105" s="613"/>
      <c r="J105" s="87">
        <f>C105*F105</f>
        <v>0</v>
      </c>
      <c r="K105" s="61"/>
      <c r="M105" s="49">
        <f t="shared" si="8"/>
        <v>0</v>
      </c>
      <c r="N105" s="145"/>
      <c r="O105" s="145"/>
      <c r="P105" s="145"/>
      <c r="Q105" s="145"/>
      <c r="R105" s="145"/>
      <c r="S105" s="145"/>
    </row>
    <row r="106" spans="1:19" ht="32.25" customHeight="1" x14ac:dyDescent="0.2">
      <c r="A106" s="575" t="s">
        <v>102</v>
      </c>
      <c r="B106" s="118" t="s">
        <v>146</v>
      </c>
      <c r="C106" s="591">
        <v>0.57999999999999996</v>
      </c>
      <c r="D106" s="591"/>
      <c r="E106" s="119" t="s">
        <v>62</v>
      </c>
      <c r="F106" s="120">
        <f>COUNT(D45:D84)</f>
        <v>0</v>
      </c>
      <c r="G106" s="121"/>
      <c r="H106" s="121"/>
      <c r="I106" s="121"/>
      <c r="J106" s="122">
        <f>(F107*F106)*24</f>
        <v>0</v>
      </c>
      <c r="K106" s="171"/>
      <c r="M106" s="49">
        <f t="shared" si="8"/>
        <v>0</v>
      </c>
      <c r="N106" s="145"/>
      <c r="O106" s="145"/>
      <c r="P106" s="145"/>
      <c r="Q106" s="145"/>
      <c r="R106" s="145"/>
      <c r="S106" s="145"/>
    </row>
    <row r="107" spans="1:19" ht="32.25" customHeight="1" x14ac:dyDescent="0.2">
      <c r="A107" s="576"/>
      <c r="B107" s="116" t="s">
        <v>267</v>
      </c>
      <c r="C107" s="592"/>
      <c r="D107" s="592"/>
      <c r="E107" s="119" t="s">
        <v>132</v>
      </c>
      <c r="F107" s="123">
        <f>C107*C106</f>
        <v>0</v>
      </c>
      <c r="G107" s="121"/>
      <c r="H107" s="121"/>
      <c r="I107" s="121"/>
      <c r="J107" s="124" t="s">
        <v>63</v>
      </c>
      <c r="K107" s="370"/>
      <c r="M107" s="158"/>
      <c r="N107" s="158"/>
      <c r="O107" s="158"/>
      <c r="P107" s="158"/>
      <c r="Q107" s="158"/>
      <c r="R107" s="158"/>
      <c r="S107" s="158"/>
    </row>
    <row r="108" spans="1:19" ht="34.15" customHeight="1" x14ac:dyDescent="0.2">
      <c r="A108" s="576"/>
      <c r="B108" s="125" t="s">
        <v>147</v>
      </c>
      <c r="C108" s="591">
        <v>0.57999999999999996</v>
      </c>
      <c r="D108" s="591"/>
      <c r="E108" s="119" t="s">
        <v>62</v>
      </c>
      <c r="F108" s="120">
        <f>COUNT(D33:D41)</f>
        <v>0</v>
      </c>
      <c r="G108" s="121"/>
      <c r="H108" s="121"/>
      <c r="I108" s="121"/>
      <c r="J108" s="122">
        <f>(F109*F108)*24</f>
        <v>0</v>
      </c>
      <c r="K108" s="171"/>
      <c r="M108" s="49">
        <f>SUM(N108:R108)</f>
        <v>0</v>
      </c>
      <c r="N108" s="145"/>
      <c r="O108" s="145"/>
      <c r="P108" s="145"/>
      <c r="Q108" s="145"/>
      <c r="R108" s="145"/>
      <c r="S108" s="145"/>
    </row>
    <row r="109" spans="1:19" ht="42.6" customHeight="1" x14ac:dyDescent="0.2">
      <c r="A109" s="576"/>
      <c r="B109" s="116" t="s">
        <v>267</v>
      </c>
      <c r="C109" s="593"/>
      <c r="D109" s="593"/>
      <c r="E109" s="254" t="s">
        <v>215</v>
      </c>
      <c r="F109" s="123">
        <f>C109*C108</f>
        <v>0</v>
      </c>
      <c r="G109" s="121"/>
      <c r="H109" s="121"/>
      <c r="I109" s="121"/>
      <c r="J109" s="124" t="s">
        <v>63</v>
      </c>
      <c r="K109" s="370"/>
      <c r="M109" s="158"/>
      <c r="N109" s="158"/>
      <c r="O109" s="158"/>
      <c r="P109" s="158"/>
      <c r="Q109" s="158"/>
      <c r="R109" s="158"/>
      <c r="S109" s="158"/>
    </row>
    <row r="110" spans="1:19" ht="32.25" customHeight="1" x14ac:dyDescent="0.2">
      <c r="A110" s="576"/>
      <c r="B110" s="118" t="s">
        <v>148</v>
      </c>
      <c r="C110" s="591">
        <v>0.57999999999999996</v>
      </c>
      <c r="D110" s="591"/>
      <c r="E110" s="254" t="s">
        <v>209</v>
      </c>
      <c r="F110" s="120">
        <f>COUNT(D19:D31)</f>
        <v>0</v>
      </c>
      <c r="G110" s="121"/>
      <c r="H110" s="121"/>
      <c r="I110" s="121"/>
      <c r="J110" s="122">
        <f>(F111*F110)*24</f>
        <v>0</v>
      </c>
      <c r="K110" s="171"/>
      <c r="M110" s="49">
        <f>SUM(N110:R110)</f>
        <v>0</v>
      </c>
      <c r="N110" s="145"/>
      <c r="O110" s="145"/>
      <c r="P110" s="145"/>
      <c r="Q110" s="145"/>
      <c r="R110" s="145"/>
      <c r="S110" s="145"/>
    </row>
    <row r="111" spans="1:19" ht="32.25" customHeight="1" x14ac:dyDescent="0.2">
      <c r="A111" s="577"/>
      <c r="B111" s="116" t="s">
        <v>267</v>
      </c>
      <c r="C111" s="593"/>
      <c r="D111" s="593"/>
      <c r="E111" s="119" t="s">
        <v>132</v>
      </c>
      <c r="F111" s="123">
        <f>C111*C110</f>
        <v>0</v>
      </c>
      <c r="G111" s="121"/>
      <c r="H111" s="121"/>
      <c r="I111" s="121"/>
      <c r="J111" s="124" t="s">
        <v>63</v>
      </c>
      <c r="K111" s="370"/>
      <c r="M111" s="158"/>
      <c r="N111" s="158"/>
      <c r="O111" s="158"/>
      <c r="P111" s="158"/>
      <c r="Q111" s="158"/>
      <c r="R111" s="158"/>
      <c r="S111" s="158"/>
    </row>
    <row r="112" spans="1:19" ht="32.25" customHeight="1" x14ac:dyDescent="0.2">
      <c r="A112" s="18"/>
      <c r="B112" s="88" t="s">
        <v>123</v>
      </c>
      <c r="C112" s="614"/>
      <c r="D112" s="615"/>
      <c r="E112" s="89" t="s">
        <v>103</v>
      </c>
      <c r="F112" s="159">
        <f>COUNT(D19:D84)</f>
        <v>0</v>
      </c>
      <c r="G112" s="616"/>
      <c r="H112" s="617"/>
      <c r="I112" s="618"/>
      <c r="J112" s="90">
        <f>(C112*F112)*24</f>
        <v>0</v>
      </c>
      <c r="M112" s="49">
        <f>SUM(N112:R112)</f>
        <v>0</v>
      </c>
      <c r="N112" s="145"/>
      <c r="O112" s="145"/>
      <c r="P112" s="145"/>
      <c r="Q112" s="145"/>
      <c r="R112" s="145"/>
      <c r="S112" s="145"/>
    </row>
    <row r="113" spans="1:19" ht="32.25" customHeight="1" x14ac:dyDescent="0.2">
      <c r="A113" s="18"/>
      <c r="B113" s="51" t="s">
        <v>122</v>
      </c>
      <c r="C113" s="597"/>
      <c r="D113" s="598"/>
      <c r="E113" s="91" t="s">
        <v>55</v>
      </c>
      <c r="F113" s="159">
        <v>24</v>
      </c>
      <c r="G113" s="619"/>
      <c r="H113" s="620"/>
      <c r="I113" s="621"/>
      <c r="J113" s="90">
        <f>C113*F113</f>
        <v>0</v>
      </c>
      <c r="M113" s="49">
        <f t="shared" ref="M113:M114" si="9">SUM(N113:R113)</f>
        <v>0</v>
      </c>
      <c r="N113" s="145"/>
      <c r="O113" s="145"/>
      <c r="P113" s="145"/>
      <c r="Q113" s="145"/>
      <c r="R113" s="145"/>
      <c r="S113" s="145"/>
    </row>
    <row r="114" spans="1:19" s="59" customFormat="1" ht="45.2" customHeight="1" x14ac:dyDescent="0.2">
      <c r="A114" s="18"/>
      <c r="B114" s="51" t="s">
        <v>56</v>
      </c>
      <c r="C114" s="622"/>
      <c r="D114" s="622"/>
      <c r="E114" s="92" t="s">
        <v>60</v>
      </c>
      <c r="F114" s="258">
        <f>F112</f>
        <v>0</v>
      </c>
      <c r="G114" s="599" t="s">
        <v>133</v>
      </c>
      <c r="H114" s="600"/>
      <c r="I114" s="601"/>
      <c r="J114" s="80">
        <f>(C114*F114)*2</f>
        <v>0</v>
      </c>
      <c r="K114" s="23"/>
      <c r="L114" s="24"/>
      <c r="M114" s="49">
        <f t="shared" si="9"/>
        <v>0</v>
      </c>
      <c r="N114" s="145"/>
      <c r="O114" s="145"/>
      <c r="P114" s="145"/>
      <c r="Q114" s="145"/>
      <c r="R114" s="145"/>
      <c r="S114" s="145"/>
    </row>
    <row r="115" spans="1:19" ht="39" customHeight="1" x14ac:dyDescent="0.2">
      <c r="A115" s="125" t="s">
        <v>124</v>
      </c>
      <c r="B115" s="51" t="s">
        <v>112</v>
      </c>
      <c r="C115" s="622"/>
      <c r="D115" s="622"/>
      <c r="E115" s="93" t="s">
        <v>139</v>
      </c>
      <c r="F115" s="133"/>
      <c r="G115" s="599" t="s">
        <v>224</v>
      </c>
      <c r="H115" s="600"/>
      <c r="I115" s="601"/>
      <c r="J115" s="80">
        <f>C115*F115</f>
        <v>0</v>
      </c>
      <c r="L115" s="23"/>
      <c r="M115" s="80">
        <f t="shared" ref="M115:M125" si="10">SUM(N115:R115)</f>
        <v>0</v>
      </c>
      <c r="N115" s="147"/>
      <c r="O115" s="147"/>
      <c r="P115" s="147"/>
      <c r="Q115" s="147"/>
      <c r="R115" s="147"/>
      <c r="S115" s="147"/>
    </row>
    <row r="116" spans="1:19" ht="32.25" customHeight="1" x14ac:dyDescent="0.2">
      <c r="A116" s="627" t="s">
        <v>268</v>
      </c>
      <c r="B116" s="180" t="s">
        <v>176</v>
      </c>
      <c r="C116" s="622"/>
      <c r="D116" s="622"/>
      <c r="E116" s="94" t="s">
        <v>177</v>
      </c>
      <c r="F116" s="136"/>
      <c r="G116" s="599" t="s">
        <v>178</v>
      </c>
      <c r="H116" s="600"/>
      <c r="I116" s="601"/>
      <c r="J116" s="80">
        <f>C116*F116</f>
        <v>0</v>
      </c>
      <c r="M116" s="49">
        <f t="shared" si="10"/>
        <v>0</v>
      </c>
      <c r="N116" s="145"/>
      <c r="O116" s="145"/>
      <c r="P116" s="145"/>
      <c r="Q116" s="145"/>
      <c r="R116" s="145"/>
      <c r="S116" s="145"/>
    </row>
    <row r="117" spans="1:19" ht="45.95" customHeight="1" x14ac:dyDescent="0.2">
      <c r="A117" s="628"/>
      <c r="B117" s="181" t="s">
        <v>179</v>
      </c>
      <c r="C117" s="622"/>
      <c r="D117" s="622"/>
      <c r="E117" s="93" t="s">
        <v>223</v>
      </c>
      <c r="F117" s="133"/>
      <c r="G117" s="629" t="s">
        <v>269</v>
      </c>
      <c r="H117" s="630"/>
      <c r="I117" s="631"/>
      <c r="J117" s="80">
        <f>C117*F117</f>
        <v>0</v>
      </c>
      <c r="M117" s="49">
        <f t="shared" si="10"/>
        <v>0</v>
      </c>
      <c r="N117" s="145"/>
      <c r="O117" s="145"/>
      <c r="P117" s="145"/>
      <c r="Q117" s="145"/>
      <c r="R117" s="145"/>
      <c r="S117" s="145"/>
    </row>
    <row r="118" spans="1:19" ht="68.849999999999994" customHeight="1" x14ac:dyDescent="0.2">
      <c r="A118" s="125" t="s">
        <v>125</v>
      </c>
      <c r="B118" s="115" t="s">
        <v>68</v>
      </c>
      <c r="C118" s="623"/>
      <c r="D118" s="623"/>
      <c r="E118" s="93" t="s">
        <v>69</v>
      </c>
      <c r="F118" s="133"/>
      <c r="G118" s="599" t="s">
        <v>270</v>
      </c>
      <c r="H118" s="600"/>
      <c r="I118" s="601"/>
      <c r="J118" s="80">
        <f>C118*F118</f>
        <v>0</v>
      </c>
      <c r="M118" s="49">
        <f t="shared" si="10"/>
        <v>0</v>
      </c>
      <c r="N118" s="145"/>
      <c r="O118" s="145"/>
      <c r="P118" s="145"/>
      <c r="Q118" s="145"/>
      <c r="R118" s="145"/>
      <c r="S118" s="145"/>
    </row>
    <row r="119" spans="1:19" ht="61.5" customHeight="1" x14ac:dyDescent="0.2">
      <c r="A119" s="125" t="s">
        <v>271</v>
      </c>
      <c r="B119" s="115" t="s">
        <v>65</v>
      </c>
      <c r="C119" s="623"/>
      <c r="D119" s="623"/>
      <c r="E119" s="93" t="s">
        <v>66</v>
      </c>
      <c r="F119" s="133"/>
      <c r="G119" s="624"/>
      <c r="H119" s="625"/>
      <c r="I119" s="626"/>
      <c r="J119" s="80">
        <f>C119*F119</f>
        <v>0</v>
      </c>
      <c r="M119" s="49">
        <f t="shared" si="10"/>
        <v>0</v>
      </c>
      <c r="N119" s="145"/>
      <c r="O119" s="145"/>
      <c r="P119" s="145"/>
      <c r="Q119" s="145"/>
      <c r="R119" s="145"/>
      <c r="S119" s="145"/>
    </row>
    <row r="120" spans="1:19" ht="38.65" customHeight="1" x14ac:dyDescent="0.2">
      <c r="A120" s="141" t="s">
        <v>99</v>
      </c>
      <c r="B120" s="115" t="s">
        <v>67</v>
      </c>
      <c r="C120" s="623"/>
      <c r="D120" s="623"/>
      <c r="E120" s="629" t="s">
        <v>99</v>
      </c>
      <c r="F120" s="630"/>
      <c r="G120" s="630"/>
      <c r="H120" s="630"/>
      <c r="I120" s="631"/>
      <c r="J120" s="80">
        <f>C120</f>
        <v>0</v>
      </c>
      <c r="M120" s="49">
        <f t="shared" si="10"/>
        <v>0</v>
      </c>
      <c r="N120" s="158"/>
      <c r="O120" s="145"/>
      <c r="P120" s="145"/>
      <c r="Q120" s="145"/>
      <c r="R120" s="145"/>
      <c r="S120" s="145"/>
    </row>
    <row r="121" spans="1:19" ht="51.75" customHeight="1" x14ac:dyDescent="0.2">
      <c r="A121" s="18"/>
      <c r="B121" s="95" t="s">
        <v>272</v>
      </c>
      <c r="C121" s="623"/>
      <c r="D121" s="623"/>
      <c r="E121" s="81" t="s">
        <v>55</v>
      </c>
      <c r="F121" s="159">
        <v>24</v>
      </c>
      <c r="G121" s="96" t="s">
        <v>107</v>
      </c>
      <c r="H121" s="97"/>
      <c r="I121" s="97"/>
      <c r="J121" s="80">
        <f>C121*F121</f>
        <v>0</v>
      </c>
      <c r="M121" s="49">
        <f t="shared" si="10"/>
        <v>0</v>
      </c>
      <c r="N121" s="145"/>
      <c r="O121" s="145"/>
      <c r="P121" s="145"/>
      <c r="Q121" s="145"/>
      <c r="R121" s="145"/>
      <c r="S121" s="145"/>
    </row>
    <row r="122" spans="1:19" ht="32.25" customHeight="1" x14ac:dyDescent="0.2">
      <c r="B122" s="95" t="s">
        <v>49</v>
      </c>
      <c r="C122" s="605"/>
      <c r="D122" s="606"/>
      <c r="E122" s="81" t="s">
        <v>55</v>
      </c>
      <c r="F122" s="159">
        <v>24</v>
      </c>
      <c r="G122" s="273" t="s">
        <v>107</v>
      </c>
      <c r="H122" s="274"/>
      <c r="I122" s="274"/>
      <c r="J122" s="80">
        <f>C122*F122</f>
        <v>0</v>
      </c>
      <c r="M122" s="49">
        <f t="shared" si="10"/>
        <v>0</v>
      </c>
      <c r="N122" s="145"/>
      <c r="O122" s="145"/>
      <c r="P122" s="145"/>
      <c r="Q122" s="145"/>
      <c r="R122" s="145"/>
      <c r="S122" s="145"/>
    </row>
    <row r="123" spans="1:19" ht="32.25" customHeight="1" x14ac:dyDescent="0.2">
      <c r="B123" s="259"/>
      <c r="C123" s="605"/>
      <c r="D123" s="606"/>
      <c r="E123" s="81" t="s">
        <v>55</v>
      </c>
      <c r="F123" s="133"/>
      <c r="G123" s="632"/>
      <c r="H123" s="633"/>
      <c r="I123" s="634"/>
      <c r="J123" s="80">
        <f>C123*F123</f>
        <v>0</v>
      </c>
      <c r="M123" s="49">
        <f t="shared" si="10"/>
        <v>0</v>
      </c>
      <c r="N123" s="145"/>
      <c r="O123" s="145"/>
      <c r="P123" s="145"/>
      <c r="Q123" s="145"/>
      <c r="R123" s="145"/>
      <c r="S123" s="145"/>
    </row>
    <row r="124" spans="1:19" ht="32.25" customHeight="1" x14ac:dyDescent="0.2">
      <c r="B124" s="259"/>
      <c r="C124" s="605"/>
      <c r="D124" s="606"/>
      <c r="E124" s="81" t="s">
        <v>55</v>
      </c>
      <c r="F124" s="133"/>
      <c r="G124" s="632"/>
      <c r="H124" s="633"/>
      <c r="I124" s="634"/>
      <c r="J124" s="80">
        <f t="shared" ref="J124:J125" si="11">C124*F124</f>
        <v>0</v>
      </c>
      <c r="M124" s="49">
        <f t="shared" si="10"/>
        <v>0</v>
      </c>
      <c r="N124" s="145"/>
      <c r="O124" s="145"/>
      <c r="P124" s="145"/>
      <c r="Q124" s="145"/>
      <c r="R124" s="145"/>
      <c r="S124" s="145"/>
    </row>
    <row r="125" spans="1:19" ht="32.25" customHeight="1" x14ac:dyDescent="0.2">
      <c r="B125" s="259"/>
      <c r="C125" s="605"/>
      <c r="D125" s="606"/>
      <c r="E125" s="81" t="s">
        <v>55</v>
      </c>
      <c r="F125" s="133"/>
      <c r="G125" s="632"/>
      <c r="H125" s="633"/>
      <c r="I125" s="634"/>
      <c r="J125" s="80">
        <f t="shared" si="11"/>
        <v>0</v>
      </c>
      <c r="M125" s="49">
        <f t="shared" si="10"/>
        <v>0</v>
      </c>
      <c r="N125" s="145"/>
      <c r="O125" s="145"/>
      <c r="P125" s="145"/>
      <c r="Q125" s="145"/>
      <c r="R125" s="145"/>
      <c r="S125" s="145"/>
    </row>
    <row r="126" spans="1:19" ht="29.1" customHeight="1" x14ac:dyDescent="0.2">
      <c r="B126" s="669" t="s">
        <v>168</v>
      </c>
      <c r="C126" s="669"/>
      <c r="D126" s="669"/>
      <c r="E126" s="669"/>
      <c r="F126" s="669"/>
      <c r="G126" s="669"/>
      <c r="H126" s="669"/>
      <c r="I126" s="669"/>
      <c r="J126" s="669"/>
      <c r="K126" s="371"/>
      <c r="M126" s="170">
        <f>SUM(M98:M125)</f>
        <v>0</v>
      </c>
      <c r="N126" s="170">
        <f t="shared" ref="N126:R126" si="12">SUM(N98:N125)</f>
        <v>0</v>
      </c>
      <c r="O126" s="170">
        <f t="shared" si="12"/>
        <v>0</v>
      </c>
      <c r="P126" s="170">
        <f t="shared" si="12"/>
        <v>0</v>
      </c>
      <c r="Q126" s="170">
        <f t="shared" si="12"/>
        <v>0</v>
      </c>
      <c r="R126" s="170">
        <f t="shared" si="12"/>
        <v>0</v>
      </c>
      <c r="S126" s="170">
        <f t="shared" ref="S126" si="13">SUM(S98:S125)</f>
        <v>0</v>
      </c>
    </row>
    <row r="127" spans="1:19" ht="18" customHeight="1" x14ac:dyDescent="0.2">
      <c r="B127" s="1"/>
      <c r="C127" s="1"/>
      <c r="D127" s="1"/>
      <c r="E127" s="1"/>
      <c r="F127" s="1"/>
      <c r="G127" s="1"/>
      <c r="H127" s="1"/>
      <c r="I127" s="1"/>
      <c r="J127" s="1"/>
      <c r="K127" s="1"/>
      <c r="L127" s="1"/>
      <c r="M127" s="1"/>
      <c r="N127" s="1"/>
      <c r="O127" s="1"/>
      <c r="P127" s="1"/>
      <c r="Q127" s="1"/>
      <c r="R127" s="1"/>
      <c r="S127" s="1"/>
    </row>
    <row r="128" spans="1:19" ht="41.25" customHeight="1" x14ac:dyDescent="0.2">
      <c r="A128" s="670" t="s">
        <v>164</v>
      </c>
      <c r="B128" s="670"/>
      <c r="C128" s="670"/>
      <c r="D128" s="670"/>
      <c r="E128" s="670"/>
      <c r="F128" s="670"/>
      <c r="G128" s="670"/>
      <c r="H128" s="670"/>
      <c r="I128" s="670"/>
      <c r="J128" s="670"/>
      <c r="K128" s="357"/>
      <c r="L128" s="670"/>
      <c r="M128" s="670"/>
      <c r="N128" s="670"/>
      <c r="O128" s="670"/>
      <c r="P128" s="670"/>
      <c r="Q128" s="670"/>
      <c r="R128" s="176"/>
      <c r="S128" s="176"/>
    </row>
    <row r="129" spans="1:19" ht="30" customHeight="1" x14ac:dyDescent="0.2">
      <c r="A129" s="10"/>
      <c r="B129" s="10"/>
      <c r="C129" s="10"/>
      <c r="D129" s="10"/>
      <c r="E129" s="10"/>
      <c r="F129" s="10"/>
      <c r="G129" s="10"/>
      <c r="H129" s="10"/>
      <c r="I129" s="10"/>
      <c r="J129" s="10"/>
      <c r="K129" s="10"/>
      <c r="M129" s="237" t="s">
        <v>3</v>
      </c>
      <c r="N129" s="594" t="str">
        <f t="shared" ref="N129:S129" si="14">N96</f>
        <v>General Fund</v>
      </c>
      <c r="O129" s="562" t="str">
        <f t="shared" si="14"/>
        <v xml:space="preserve">Medicaid </v>
      </c>
      <c r="P129" s="538" t="str">
        <f t="shared" si="14"/>
        <v>Title IV-B2</v>
      </c>
      <c r="Q129" s="538" t="str">
        <f t="shared" si="14"/>
        <v>MIECHV</v>
      </c>
      <c r="R129" s="538" t="str">
        <f t="shared" si="14"/>
        <v>County GF, Fundraising, Foundation, Grants, Other</v>
      </c>
      <c r="S129" s="538" t="str">
        <f t="shared" si="14"/>
        <v>SSA</v>
      </c>
    </row>
    <row r="130" spans="1:19" ht="24.75" customHeight="1" x14ac:dyDescent="0.2">
      <c r="A130" s="155"/>
      <c r="B130" s="635"/>
      <c r="C130" s="635"/>
      <c r="D130" s="635"/>
      <c r="E130" s="266"/>
      <c r="F130" s="267"/>
      <c r="G130" s="268"/>
      <c r="H130" s="268"/>
      <c r="M130" s="236" t="s">
        <v>1</v>
      </c>
      <c r="N130" s="594"/>
      <c r="O130" s="562"/>
      <c r="P130" s="538"/>
      <c r="Q130" s="538"/>
      <c r="R130" s="538"/>
      <c r="S130" s="538"/>
    </row>
    <row r="131" spans="1:19" x14ac:dyDescent="0.2">
      <c r="A131" s="155"/>
      <c r="B131" s="156"/>
      <c r="C131" s="156"/>
      <c r="D131" s="269"/>
      <c r="E131" s="270"/>
      <c r="F131" s="270"/>
      <c r="G131" s="268"/>
      <c r="H131" s="268"/>
      <c r="I131" s="636" t="s">
        <v>108</v>
      </c>
      <c r="J131" s="636"/>
      <c r="K131" s="372"/>
      <c r="M131" s="167"/>
      <c r="N131" s="168"/>
      <c r="O131" s="168"/>
      <c r="P131" s="169"/>
      <c r="Q131" s="168"/>
      <c r="R131" s="168"/>
      <c r="S131" s="168"/>
    </row>
    <row r="132" spans="1:19" x14ac:dyDescent="0.2">
      <c r="A132" s="221"/>
      <c r="B132" s="152"/>
      <c r="C132" s="152"/>
      <c r="D132" s="50"/>
      <c r="E132" s="100"/>
      <c r="F132" s="637" t="s">
        <v>9</v>
      </c>
      <c r="G132" s="637"/>
      <c r="H132" s="637"/>
      <c r="I132" s="633"/>
      <c r="J132" s="634"/>
      <c r="K132" s="373"/>
      <c r="M132" s="49">
        <f t="shared" ref="M132:M142" si="15">SUM(N132:R132)</f>
        <v>0</v>
      </c>
      <c r="N132" s="145"/>
      <c r="O132" s="145"/>
      <c r="P132" s="145"/>
      <c r="Q132" s="145"/>
      <c r="R132" s="145"/>
      <c r="S132" s="145"/>
    </row>
    <row r="133" spans="1:19" ht="15.75" customHeight="1" x14ac:dyDescent="0.2">
      <c r="A133" s="221"/>
      <c r="B133" s="152"/>
      <c r="C133" s="152"/>
      <c r="D133" s="645" t="s">
        <v>273</v>
      </c>
      <c r="E133" s="646"/>
      <c r="F133" s="644" t="s">
        <v>126</v>
      </c>
      <c r="G133" s="637"/>
      <c r="H133" s="637"/>
      <c r="I133" s="633"/>
      <c r="J133" s="634"/>
      <c r="K133" s="373"/>
      <c r="M133" s="49">
        <f t="shared" si="15"/>
        <v>0</v>
      </c>
      <c r="N133" s="145"/>
      <c r="O133" s="145"/>
      <c r="P133" s="145"/>
      <c r="Q133" s="145"/>
      <c r="R133" s="145"/>
      <c r="S133" s="145"/>
    </row>
    <row r="134" spans="1:19" x14ac:dyDescent="0.2">
      <c r="A134" s="221"/>
      <c r="B134" s="152"/>
      <c r="C134" s="152"/>
      <c r="D134" s="647"/>
      <c r="E134" s="648"/>
      <c r="F134" s="642" t="s">
        <v>50</v>
      </c>
      <c r="G134" s="643"/>
      <c r="H134" s="643"/>
      <c r="I134" s="633"/>
      <c r="J134" s="634"/>
      <c r="K134" s="373"/>
      <c r="L134" s="47"/>
      <c r="M134" s="49">
        <f t="shared" si="15"/>
        <v>0</v>
      </c>
      <c r="N134" s="146"/>
      <c r="O134" s="146"/>
      <c r="P134" s="146"/>
      <c r="Q134" s="146"/>
      <c r="R134" s="146"/>
      <c r="S134" s="146"/>
    </row>
    <row r="135" spans="1:19" x14ac:dyDescent="0.2">
      <c r="A135" s="221"/>
      <c r="B135" s="152"/>
      <c r="C135" s="152"/>
      <c r="D135" s="647"/>
      <c r="E135" s="648"/>
      <c r="F135" s="644" t="s">
        <v>64</v>
      </c>
      <c r="G135" s="637"/>
      <c r="H135" s="637"/>
      <c r="I135" s="633"/>
      <c r="J135" s="634"/>
      <c r="K135" s="373"/>
      <c r="M135" s="49">
        <f t="shared" si="15"/>
        <v>0</v>
      </c>
      <c r="N135" s="145"/>
      <c r="O135" s="145"/>
      <c r="P135" s="145"/>
      <c r="Q135" s="145"/>
      <c r="R135" s="145"/>
      <c r="S135" s="145"/>
    </row>
    <row r="136" spans="1:19" x14ac:dyDescent="0.2">
      <c r="A136" s="221"/>
      <c r="B136" s="152"/>
      <c r="C136" s="152"/>
      <c r="D136" s="647"/>
      <c r="E136" s="648"/>
      <c r="F136" s="644" t="s">
        <v>10</v>
      </c>
      <c r="G136" s="637"/>
      <c r="H136" s="637"/>
      <c r="I136" s="633"/>
      <c r="J136" s="634"/>
      <c r="K136" s="373"/>
      <c r="M136" s="49">
        <f t="shared" si="15"/>
        <v>0</v>
      </c>
      <c r="N136" s="145"/>
      <c r="O136" s="145"/>
      <c r="P136" s="145"/>
      <c r="Q136" s="145"/>
      <c r="R136" s="145"/>
      <c r="S136" s="145"/>
    </row>
    <row r="137" spans="1:19" x14ac:dyDescent="0.2">
      <c r="A137" s="221"/>
      <c r="B137" s="152"/>
      <c r="C137" s="152"/>
      <c r="D137" s="647"/>
      <c r="E137" s="648"/>
      <c r="F137" s="642" t="s">
        <v>11</v>
      </c>
      <c r="G137" s="643"/>
      <c r="H137" s="643"/>
      <c r="I137" s="633"/>
      <c r="J137" s="634"/>
      <c r="K137" s="373"/>
      <c r="M137" s="49">
        <f t="shared" si="15"/>
        <v>0</v>
      </c>
      <c r="N137" s="145"/>
      <c r="O137" s="145"/>
      <c r="P137" s="145"/>
      <c r="Q137" s="145"/>
      <c r="R137" s="145"/>
      <c r="S137" s="145"/>
    </row>
    <row r="138" spans="1:19" x14ac:dyDescent="0.2">
      <c r="A138" s="221"/>
      <c r="B138" s="152"/>
      <c r="C138" s="152"/>
      <c r="D138" s="647"/>
      <c r="E138" s="648"/>
      <c r="F138" s="642" t="s">
        <v>211</v>
      </c>
      <c r="G138" s="643"/>
      <c r="H138" s="643"/>
      <c r="I138" s="633"/>
      <c r="J138" s="634"/>
      <c r="K138" s="373"/>
      <c r="M138" s="49">
        <f t="shared" si="15"/>
        <v>0</v>
      </c>
      <c r="N138" s="145"/>
      <c r="O138" s="145"/>
      <c r="P138" s="145"/>
      <c r="Q138" s="145"/>
      <c r="R138" s="145"/>
      <c r="S138" s="145"/>
    </row>
    <row r="139" spans="1:19" x14ac:dyDescent="0.2">
      <c r="A139" s="221"/>
      <c r="B139" s="152"/>
      <c r="C139" s="152"/>
      <c r="D139" s="647"/>
      <c r="E139" s="648"/>
      <c r="F139" s="642" t="s">
        <v>12</v>
      </c>
      <c r="G139" s="643"/>
      <c r="H139" s="643"/>
      <c r="I139" s="633"/>
      <c r="J139" s="634"/>
      <c r="K139" s="373"/>
      <c r="M139" s="49">
        <f t="shared" si="15"/>
        <v>0</v>
      </c>
      <c r="N139" s="145"/>
      <c r="O139" s="145"/>
      <c r="P139" s="145"/>
      <c r="Q139" s="145"/>
      <c r="R139" s="145"/>
      <c r="S139" s="145"/>
    </row>
    <row r="140" spans="1:19" x14ac:dyDescent="0.2">
      <c r="A140" s="221"/>
      <c r="B140" s="152"/>
      <c r="C140" s="152"/>
      <c r="D140" s="647"/>
      <c r="E140" s="648"/>
      <c r="F140" s="644" t="s">
        <v>6</v>
      </c>
      <c r="G140" s="637"/>
      <c r="H140" s="637"/>
      <c r="I140" s="633"/>
      <c r="J140" s="634"/>
      <c r="K140" s="373"/>
      <c r="M140" s="49">
        <f t="shared" si="15"/>
        <v>0</v>
      </c>
      <c r="N140" s="145"/>
      <c r="O140" s="145"/>
      <c r="P140" s="145"/>
      <c r="Q140" s="145"/>
      <c r="R140" s="145"/>
      <c r="S140" s="145"/>
    </row>
    <row r="141" spans="1:19" x14ac:dyDescent="0.2">
      <c r="A141" s="151"/>
      <c r="B141" s="152"/>
      <c r="C141" s="152"/>
      <c r="D141" s="649"/>
      <c r="E141" s="650"/>
      <c r="F141" s="642" t="s">
        <v>127</v>
      </c>
      <c r="G141" s="643"/>
      <c r="H141" s="643"/>
      <c r="I141" s="633"/>
      <c r="J141" s="634"/>
      <c r="K141" s="373"/>
      <c r="M141" s="49">
        <f t="shared" si="15"/>
        <v>0</v>
      </c>
      <c r="N141" s="145"/>
      <c r="O141" s="145"/>
      <c r="P141" s="145"/>
      <c r="Q141" s="145"/>
      <c r="R141" s="145"/>
      <c r="S141" s="145"/>
    </row>
    <row r="142" spans="1:19" x14ac:dyDescent="0.2">
      <c r="A142" s="151"/>
      <c r="B142" s="152"/>
      <c r="C142" s="152"/>
      <c r="D142" s="152"/>
      <c r="E142" s="153"/>
      <c r="F142" s="643" t="s">
        <v>127</v>
      </c>
      <c r="G142" s="643"/>
      <c r="H142" s="643"/>
      <c r="I142" s="633"/>
      <c r="J142" s="634"/>
      <c r="K142" s="373"/>
      <c r="M142" s="49">
        <f t="shared" si="15"/>
        <v>0</v>
      </c>
      <c r="N142" s="145"/>
      <c r="O142" s="145"/>
      <c r="P142" s="145"/>
      <c r="Q142" s="145"/>
      <c r="R142" s="145"/>
      <c r="S142" s="145"/>
    </row>
    <row r="143" spans="1:19" x14ac:dyDescent="0.2">
      <c r="A143" s="154"/>
      <c r="B143" s="152"/>
      <c r="C143" s="152"/>
      <c r="D143" s="152"/>
      <c r="E143" s="153"/>
      <c r="F143" s="643" t="s">
        <v>127</v>
      </c>
      <c r="G143" s="643"/>
      <c r="H143" s="643"/>
      <c r="I143" s="633"/>
      <c r="J143" s="634"/>
      <c r="K143" s="373"/>
      <c r="M143" s="49">
        <f>SUM(N143:R143)</f>
        <v>0</v>
      </c>
      <c r="N143" s="145"/>
      <c r="O143" s="145"/>
      <c r="P143" s="145"/>
      <c r="Q143" s="145"/>
      <c r="R143" s="145"/>
      <c r="S143" s="145"/>
    </row>
    <row r="144" spans="1:19" ht="32.1" customHeight="1" x14ac:dyDescent="0.2">
      <c r="A144" s="155"/>
      <c r="B144" s="156"/>
      <c r="C144" s="156"/>
      <c r="D144" s="638"/>
      <c r="E144" s="638"/>
      <c r="F144" s="639" t="s">
        <v>165</v>
      </c>
      <c r="G144" s="640"/>
      <c r="H144" s="640"/>
      <c r="I144" s="640"/>
      <c r="J144" s="641"/>
      <c r="K144" s="374"/>
      <c r="M144" s="170">
        <f>SUM(M132:M143)</f>
        <v>0</v>
      </c>
      <c r="N144" s="170">
        <f t="shared" ref="N144:R144" si="16">SUM(N132:N143)</f>
        <v>0</v>
      </c>
      <c r="O144" s="170">
        <f t="shared" si="16"/>
        <v>0</v>
      </c>
      <c r="P144" s="170">
        <f t="shared" si="16"/>
        <v>0</v>
      </c>
      <c r="Q144" s="170">
        <f t="shared" si="16"/>
        <v>0</v>
      </c>
      <c r="R144" s="170">
        <f t="shared" si="16"/>
        <v>0</v>
      </c>
      <c r="S144" s="170">
        <f t="shared" ref="S144" si="17">SUM(S132:S143)</f>
        <v>0</v>
      </c>
    </row>
    <row r="145" spans="1:19" x14ac:dyDescent="0.2">
      <c r="A145" s="155"/>
      <c r="B145" s="157"/>
      <c r="C145" s="157"/>
      <c r="D145" s="638"/>
      <c r="E145" s="638"/>
      <c r="F145" s="127"/>
      <c r="G145" s="101"/>
      <c r="H145" s="101"/>
      <c r="I145" s="101"/>
      <c r="J145" s="101"/>
      <c r="K145" s="101"/>
      <c r="N145" s="24"/>
      <c r="O145" s="24"/>
      <c r="P145" s="24"/>
      <c r="Q145" s="24"/>
      <c r="R145" s="24"/>
      <c r="S145" s="24"/>
    </row>
    <row r="146" spans="1:19" x14ac:dyDescent="0.2">
      <c r="N146" s="24"/>
      <c r="O146" s="24"/>
      <c r="P146" s="24"/>
      <c r="Q146" s="24"/>
      <c r="R146" s="24"/>
      <c r="S146" s="24"/>
    </row>
    <row r="147" spans="1:19" ht="13.5" thickBot="1" x14ac:dyDescent="0.25">
      <c r="A147" s="102"/>
      <c r="B147" s="654" t="s">
        <v>7</v>
      </c>
      <c r="C147" s="654"/>
      <c r="D147" s="654"/>
      <c r="E147" s="654"/>
      <c r="F147" s="654"/>
      <c r="G147" s="654"/>
      <c r="H147" s="654"/>
      <c r="I147" s="654"/>
      <c r="J147" s="654"/>
      <c r="K147" s="375"/>
      <c r="L147" s="33"/>
      <c r="M147" s="103">
        <f>M144+M126+M93</f>
        <v>0</v>
      </c>
      <c r="N147" s="103">
        <f t="shared" ref="N147:R147" si="18">N144+N126+N93</f>
        <v>0</v>
      </c>
      <c r="O147" s="103">
        <f t="shared" si="18"/>
        <v>0</v>
      </c>
      <c r="P147" s="103">
        <f t="shared" si="18"/>
        <v>0</v>
      </c>
      <c r="Q147" s="103">
        <f t="shared" si="18"/>
        <v>0</v>
      </c>
      <c r="R147" s="103">
        <f t="shared" si="18"/>
        <v>0</v>
      </c>
      <c r="S147" s="103">
        <f t="shared" ref="S147" si="19">S144+S126+S93</f>
        <v>0</v>
      </c>
    </row>
    <row r="149" spans="1:19" ht="13.5" thickBot="1" x14ac:dyDescent="0.25">
      <c r="A149" s="102"/>
      <c r="B149" s="271" t="s">
        <v>8</v>
      </c>
      <c r="C149" s="271"/>
      <c r="D149" s="161"/>
      <c r="E149" s="162"/>
      <c r="F149" s="162"/>
      <c r="G149" s="163"/>
      <c r="H149" s="163"/>
      <c r="I149" s="163"/>
      <c r="J149" s="164"/>
      <c r="K149" s="376"/>
      <c r="L149" s="33"/>
      <c r="M149" s="103">
        <f t="shared" ref="M149:R149" si="20">M12-M147</f>
        <v>0</v>
      </c>
      <c r="N149" s="103">
        <f t="shared" si="20"/>
        <v>0</v>
      </c>
      <c r="O149" s="103">
        <f t="shared" si="20"/>
        <v>0</v>
      </c>
      <c r="P149" s="103">
        <f t="shared" si="20"/>
        <v>0</v>
      </c>
      <c r="Q149" s="103">
        <f t="shared" si="20"/>
        <v>0</v>
      </c>
      <c r="R149" s="103">
        <f t="shared" si="20"/>
        <v>0</v>
      </c>
      <c r="S149" s="103">
        <f t="shared" ref="S149" si="21">S12-S147</f>
        <v>0</v>
      </c>
    </row>
    <row r="153" spans="1:19" x14ac:dyDescent="0.2">
      <c r="J153" s="171"/>
      <c r="K153" s="171"/>
      <c r="L153" s="129"/>
      <c r="M153" s="126" t="s">
        <v>140</v>
      </c>
      <c r="N153" s="104">
        <f>O12+P12+Q12+R12+S12</f>
        <v>0</v>
      </c>
    </row>
  </sheetData>
  <sheetProtection insertRows="0"/>
  <mergeCells count="148">
    <mergeCell ref="C120:D120"/>
    <mergeCell ref="I133:J133"/>
    <mergeCell ref="C117:D117"/>
    <mergeCell ref="G117:I117"/>
    <mergeCell ref="N129:N130"/>
    <mergeCell ref="O129:O130"/>
    <mergeCell ref="P129:P130"/>
    <mergeCell ref="Q129:Q130"/>
    <mergeCell ref="R129:R130"/>
    <mergeCell ref="B130:D130"/>
    <mergeCell ref="D133:E141"/>
    <mergeCell ref="L128:M128"/>
    <mergeCell ref="N128:O128"/>
    <mergeCell ref="P128:Q128"/>
    <mergeCell ref="C121:D121"/>
    <mergeCell ref="C124:D124"/>
    <mergeCell ref="E120:I120"/>
    <mergeCell ref="C122:D122"/>
    <mergeCell ref="C123:D123"/>
    <mergeCell ref="G123:I123"/>
    <mergeCell ref="G124:I124"/>
    <mergeCell ref="C125:D125"/>
    <mergeCell ref="G125:I125"/>
    <mergeCell ref="I131:J131"/>
    <mergeCell ref="F132:H132"/>
    <mergeCell ref="I132:J132"/>
    <mergeCell ref="F133:H133"/>
    <mergeCell ref="B126:J126"/>
    <mergeCell ref="I128:J128"/>
    <mergeCell ref="A128:B128"/>
    <mergeCell ref="C128:D128"/>
    <mergeCell ref="E128:F128"/>
    <mergeCell ref="G128:H128"/>
    <mergeCell ref="F137:H137"/>
    <mergeCell ref="I137:J137"/>
    <mergeCell ref="F138:H138"/>
    <mergeCell ref="I138:J138"/>
    <mergeCell ref="F139:H139"/>
    <mergeCell ref="I139:J139"/>
    <mergeCell ref="F134:H134"/>
    <mergeCell ref="I134:J134"/>
    <mergeCell ref="F135:H135"/>
    <mergeCell ref="I135:J135"/>
    <mergeCell ref="F136:H136"/>
    <mergeCell ref="I136:J136"/>
    <mergeCell ref="A106:A111"/>
    <mergeCell ref="C118:D118"/>
    <mergeCell ref="G118:I118"/>
    <mergeCell ref="C119:D119"/>
    <mergeCell ref="C114:D114"/>
    <mergeCell ref="G114:I114"/>
    <mergeCell ref="C115:D115"/>
    <mergeCell ref="G115:I115"/>
    <mergeCell ref="C116:D116"/>
    <mergeCell ref="G116:I116"/>
    <mergeCell ref="A116:A117"/>
    <mergeCell ref="G119:I119"/>
    <mergeCell ref="C111:D111"/>
    <mergeCell ref="C112:D112"/>
    <mergeCell ref="G112:I112"/>
    <mergeCell ref="C113:D113"/>
    <mergeCell ref="G113:I113"/>
    <mergeCell ref="C104:D104"/>
    <mergeCell ref="G104:I104"/>
    <mergeCell ref="C105:D105"/>
    <mergeCell ref="C106:D106"/>
    <mergeCell ref="C107:D107"/>
    <mergeCell ref="C108:D108"/>
    <mergeCell ref="C109:D109"/>
    <mergeCell ref="C110:D110"/>
    <mergeCell ref="G105:I105"/>
    <mergeCell ref="C100:D100"/>
    <mergeCell ref="G100:I100"/>
    <mergeCell ref="C101:D101"/>
    <mergeCell ref="C102:D102"/>
    <mergeCell ref="C103:D103"/>
    <mergeCell ref="G103:I103"/>
    <mergeCell ref="R96:R97"/>
    <mergeCell ref="C97:D97"/>
    <mergeCell ref="G97:I97"/>
    <mergeCell ref="C98:D98"/>
    <mergeCell ref="G98:I98"/>
    <mergeCell ref="C99:D99"/>
    <mergeCell ref="G99:I99"/>
    <mergeCell ref="P89:P92"/>
    <mergeCell ref="A95:B95"/>
    <mergeCell ref="N96:N97"/>
    <mergeCell ref="O96:O97"/>
    <mergeCell ref="P96:P97"/>
    <mergeCell ref="Q96:Q97"/>
    <mergeCell ref="B85:B86"/>
    <mergeCell ref="A89:A92"/>
    <mergeCell ref="E89:E92"/>
    <mergeCell ref="G89:G92"/>
    <mergeCell ref="N89:N92"/>
    <mergeCell ref="H10:H11"/>
    <mergeCell ref="I10:I11"/>
    <mergeCell ref="J10:J11"/>
    <mergeCell ref="N10:N11"/>
    <mergeCell ref="O10:O11"/>
    <mergeCell ref="P10:P11"/>
    <mergeCell ref="A14:B14"/>
    <mergeCell ref="I16:I17"/>
    <mergeCell ref="K16:K17"/>
    <mergeCell ref="A17:B17"/>
    <mergeCell ref="M17:R17"/>
    <mergeCell ref="A16:B16"/>
    <mergeCell ref="C16:C17"/>
    <mergeCell ref="D16:D17"/>
    <mergeCell ref="E16:E17"/>
    <mergeCell ref="F16:F17"/>
    <mergeCell ref="G16:G17"/>
    <mergeCell ref="H16:H17"/>
    <mergeCell ref="J16:J17"/>
    <mergeCell ref="A1:R2"/>
    <mergeCell ref="F3:I3"/>
    <mergeCell ref="J3:M3"/>
    <mergeCell ref="B4:E4"/>
    <mergeCell ref="J4:M4"/>
    <mergeCell ref="B7:E7"/>
    <mergeCell ref="J7:M7"/>
    <mergeCell ref="B8:E8"/>
    <mergeCell ref="D9:E9"/>
    <mergeCell ref="B5:E5"/>
    <mergeCell ref="S10:S11"/>
    <mergeCell ref="S96:S97"/>
    <mergeCell ref="S129:S130"/>
    <mergeCell ref="H9:S9"/>
    <mergeCell ref="H8:S8"/>
    <mergeCell ref="S89:S92"/>
    <mergeCell ref="B93:K93"/>
    <mergeCell ref="J89:J92"/>
    <mergeCell ref="B147:J147"/>
    <mergeCell ref="F140:H140"/>
    <mergeCell ref="I140:J140"/>
    <mergeCell ref="F141:H141"/>
    <mergeCell ref="I141:J141"/>
    <mergeCell ref="F142:H142"/>
    <mergeCell ref="I142:J142"/>
    <mergeCell ref="F143:H143"/>
    <mergeCell ref="I143:J143"/>
    <mergeCell ref="D144:E145"/>
    <mergeCell ref="F144:J144"/>
    <mergeCell ref="Q10:Q11"/>
    <mergeCell ref="R10:R11"/>
    <mergeCell ref="D10:E10"/>
    <mergeCell ref="A11:B11"/>
    <mergeCell ref="D11:E11"/>
  </mergeCells>
  <dataValidations xWindow="741" yWindow="288" count="12">
    <dataValidation type="custom" allowBlank="1" showInputMessage="1" showErrorMessage="1" errorTitle="Over 1 FTE" error="You entered a value the exceeds 1 FTE, please fix to continue." sqref="K55:L55 K71:L71 E19:J83">
      <formula1>SUM($E19:$I19)&lt;=1</formula1>
    </dataValidation>
    <dataValidation allowBlank="1" showInputMessage="1" showErrorMessage="1" promptTitle="Instructions:" prompt="If you receive MIECHV funding, please enter the # of slots you serve here" sqref="D10:E10"/>
    <dataValidation allowBlank="1" showInputMessage="1" showErrorMessage="1" promptTitle="Instructions:" prompt="Enter the name of your subconstractor's and fill out one worksheet for each subcontractor." sqref="B7:E7"/>
    <dataValidation allowBlank="1" showInputMessage="1" showErrorMessage="1" promptTitle="Instructions:" prompt="Enter your agency name" sqref="B4:E5"/>
    <dataValidation allowBlank="1" showInputMessage="1" showErrorMessage="1" promptTitle="Instructions:" prompt="Enter Fringe rate for your agency." sqref="D11:E11"/>
    <dataValidation allowBlank="1" showInputMessage="1" showErrorMessage="1" promptTitle="Instructions:" prompt="Enter your per item costs (or per staff cost) below in white boxes only:" sqref="C111:D125 C107:D107 C109:D109 C98:D105"/>
    <dataValidation allowBlank="1" showInputMessage="1" showErrorMessage="1" promptTitle="Instructions:" prompt="Enter qty to be purchased for each item below - WHITE boxes only:" sqref="F98:F104 F115:F119 F123:F125"/>
    <dataValidation type="custom" allowBlank="1" showInputMessage="1" showErrorMessage="1" errorTitle="Over ELD allocation" error="You entered a value that exceeds total in cell C10, please fix to continue." sqref="N12:P12">
      <formula1>SUM($N$12:$P$12)&lt;=$D$9</formula1>
    </dataValidation>
    <dataValidation allowBlank="1" showInputMessage="1" showErrorMessage="1" promptTitle="Instructions:" prompt="Enter your additional program expenditures" sqref="B123:B125"/>
    <dataValidation allowBlank="1" showInputMessage="1" showErrorMessage="1" promptTitle="Instructions:" prompt="Add description" sqref="G123:I125"/>
    <dataValidation allowBlank="1" showInputMessage="1" showErrorMessage="1" promptTitle="Instructions:" prompt="Enter fringe rate for this position" sqref="C90 C92"/>
    <dataValidation allowBlank="1" showErrorMessage="1" promptTitle="Instructions:" prompt="Enter qty to be purchased for each item below - WHITE boxes only:" sqref="F114"/>
  </dataValidations>
  <pageMargins left="0.2" right="0.2" top="0.25" bottom="0.25" header="0" footer="0.3"/>
  <pageSetup paperSize="17" scale="60" orientation="landscape" r:id="rId1"/>
  <headerFooter>
    <oddFooter>&amp;C&amp;P of &amp;N</oddFooter>
  </headerFooter>
  <rowBreaks count="2" manualBreakCount="2">
    <brk id="66" max="16383" man="1"/>
    <brk id="113"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E6582C6-2EFA-46AB-9BF8-0CFD4F279D3A}">
            <xm:f>IF('Lead Agency Budget'!D6="No",1,0)</xm:f>
            <x14:dxf>
              <font>
                <color auto="1"/>
              </font>
              <fill>
                <patternFill>
                  <bgColor theme="1"/>
                </patternFill>
              </fill>
            </x14:dxf>
          </x14:cfRule>
          <xm:sqref>A7:E7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T153"/>
  <sheetViews>
    <sheetView showGridLines="0" topLeftCell="A4" zoomScale="70" zoomScaleNormal="70" zoomScaleSheetLayoutView="70" workbookViewId="0">
      <selection activeCell="N154" sqref="N154"/>
    </sheetView>
  </sheetViews>
  <sheetFormatPr defaultColWidth="9.140625" defaultRowHeight="12.75" x14ac:dyDescent="0.2"/>
  <cols>
    <col min="1" max="1" width="37.42578125" style="1" customWidth="1"/>
    <col min="2" max="2" width="35.42578125" style="20" customWidth="1"/>
    <col min="3" max="3" width="12" style="20" customWidth="1"/>
    <col min="4" max="4" width="20.140625" style="29" customWidth="1"/>
    <col min="5" max="5" width="20.140625" style="71" customWidth="1"/>
    <col min="6" max="6" width="16.28515625" style="71" customWidth="1"/>
    <col min="7" max="8" width="16.28515625" style="72" customWidth="1"/>
    <col min="9" max="9" width="21.42578125" style="72" customWidth="1"/>
    <col min="10" max="11" width="22.85546875" style="23" customWidth="1"/>
    <col min="12" max="12" width="3" style="24" customWidth="1"/>
    <col min="13" max="13" width="18.7109375" style="24" customWidth="1"/>
    <col min="14" max="17" width="18.7109375" style="36" customWidth="1"/>
    <col min="18" max="19" width="20.140625" style="36" customWidth="1"/>
    <col min="20" max="16384" width="9.140625" style="10"/>
  </cols>
  <sheetData>
    <row r="1" spans="1:19" ht="15.75" customHeight="1" x14ac:dyDescent="0.2">
      <c r="A1" s="544" t="s">
        <v>159</v>
      </c>
      <c r="B1" s="544"/>
      <c r="C1" s="544"/>
      <c r="D1" s="544"/>
      <c r="E1" s="544"/>
      <c r="F1" s="544"/>
      <c r="G1" s="544"/>
      <c r="H1" s="544"/>
      <c r="I1" s="544"/>
      <c r="J1" s="544"/>
      <c r="K1" s="544"/>
      <c r="L1" s="544"/>
      <c r="M1" s="544"/>
      <c r="N1" s="544"/>
      <c r="O1" s="544"/>
      <c r="P1" s="544"/>
      <c r="Q1" s="544"/>
      <c r="R1" s="544"/>
      <c r="S1" s="10"/>
    </row>
    <row r="2" spans="1:19" ht="43.5" customHeight="1" x14ac:dyDescent="0.2">
      <c r="A2" s="544"/>
      <c r="B2" s="544"/>
      <c r="C2" s="544"/>
      <c r="D2" s="544"/>
      <c r="E2" s="544"/>
      <c r="F2" s="544"/>
      <c r="G2" s="544"/>
      <c r="H2" s="544"/>
      <c r="I2" s="544"/>
      <c r="J2" s="544"/>
      <c r="K2" s="544"/>
      <c r="L2" s="544"/>
      <c r="M2" s="544"/>
      <c r="N2" s="544"/>
      <c r="O2" s="544"/>
      <c r="P2" s="544"/>
      <c r="Q2" s="544"/>
      <c r="R2" s="544"/>
      <c r="S2" s="10"/>
    </row>
    <row r="3" spans="1:19" ht="13.5" thickBot="1" x14ac:dyDescent="0.25">
      <c r="A3" s="10"/>
      <c r="B3" s="10"/>
      <c r="C3" s="10"/>
      <c r="D3" s="10"/>
      <c r="E3" s="10"/>
      <c r="F3" s="545"/>
      <c r="G3" s="545"/>
      <c r="H3" s="545"/>
      <c r="I3" s="545"/>
      <c r="J3" s="546"/>
      <c r="K3" s="546"/>
      <c r="L3" s="546"/>
      <c r="M3" s="546"/>
      <c r="N3" s="14"/>
      <c r="O3" s="14"/>
      <c r="P3" s="14"/>
      <c r="Q3" s="15"/>
      <c r="R3" s="16"/>
      <c r="S3" s="16"/>
    </row>
    <row r="4" spans="1:19" ht="27.95" customHeight="1" thickBot="1" x14ac:dyDescent="0.25">
      <c r="A4" s="142" t="s">
        <v>161</v>
      </c>
      <c r="B4" s="655">
        <f>'Lead Agency Budget'!B4:E4</f>
        <v>0</v>
      </c>
      <c r="C4" s="656"/>
      <c r="D4" s="656"/>
      <c r="E4" s="657"/>
      <c r="F4" s="10"/>
      <c r="G4" s="10"/>
      <c r="H4" s="10"/>
      <c r="I4" s="10"/>
      <c r="J4" s="546"/>
      <c r="K4" s="546"/>
      <c r="L4" s="546"/>
      <c r="M4" s="546"/>
      <c r="N4" s="18"/>
      <c r="O4" s="18"/>
      <c r="P4" s="18"/>
      <c r="Q4" s="17"/>
      <c r="R4" s="17"/>
      <c r="S4" s="17"/>
    </row>
    <row r="5" spans="1:19" ht="27.95" customHeight="1" thickBot="1" x14ac:dyDescent="0.25">
      <c r="A5" s="142" t="s">
        <v>166</v>
      </c>
      <c r="B5" s="655">
        <f>'Lead Agency Budget'!B5:E5</f>
        <v>0</v>
      </c>
      <c r="C5" s="656"/>
      <c r="D5" s="656"/>
      <c r="E5" s="657"/>
      <c r="F5" s="10"/>
      <c r="G5" s="10"/>
      <c r="H5" s="10"/>
      <c r="I5" s="10"/>
      <c r="J5" s="174"/>
      <c r="K5" s="349"/>
      <c r="L5" s="174"/>
      <c r="M5" s="174"/>
      <c r="N5" s="18"/>
      <c r="O5" s="18"/>
      <c r="P5" s="18"/>
      <c r="Q5" s="17"/>
      <c r="R5" s="17"/>
      <c r="S5" s="17"/>
    </row>
    <row r="6" spans="1:19" ht="27.95" customHeight="1" thickBot="1" x14ac:dyDescent="0.25">
      <c r="A6" s="148"/>
      <c r="B6" s="148"/>
      <c r="C6" s="148"/>
      <c r="D6" s="148"/>
      <c r="E6" s="148"/>
      <c r="F6" s="148"/>
      <c r="G6" s="148"/>
      <c r="H6" s="148"/>
      <c r="I6" s="149"/>
      <c r="J6" s="150"/>
      <c r="K6" s="150"/>
      <c r="L6" s="174"/>
      <c r="M6" s="174"/>
      <c r="N6" s="18"/>
      <c r="O6" s="18"/>
      <c r="P6" s="18"/>
      <c r="Q6" s="17"/>
      <c r="R6" s="17"/>
      <c r="S6" s="17"/>
    </row>
    <row r="7" spans="1:19" ht="27.95" customHeight="1" thickBot="1" x14ac:dyDescent="0.25">
      <c r="A7" s="142" t="s">
        <v>160</v>
      </c>
      <c r="B7" s="547"/>
      <c r="C7" s="548"/>
      <c r="D7" s="548"/>
      <c r="E7" s="549"/>
      <c r="F7" s="10"/>
      <c r="G7" s="10"/>
      <c r="H7" s="10"/>
      <c r="I7" s="10"/>
      <c r="J7" s="546"/>
      <c r="K7" s="546"/>
      <c r="L7" s="546"/>
      <c r="M7" s="546"/>
      <c r="N7" s="18"/>
      <c r="O7" s="18"/>
      <c r="P7" s="18"/>
      <c r="Q7" s="17"/>
      <c r="R7" s="17"/>
      <c r="S7" s="17"/>
    </row>
    <row r="8" spans="1:19" ht="30.75" customHeight="1" thickBot="1" x14ac:dyDescent="0.25">
      <c r="A8" s="142" t="s">
        <v>144</v>
      </c>
      <c r="B8" s="554" t="str">
        <f>'Lead Agency Budget'!B8:E8</f>
        <v>October 1, 2021 - September 30, 2023</v>
      </c>
      <c r="C8" s="555"/>
      <c r="D8" s="555"/>
      <c r="E8" s="658"/>
      <c r="F8" s="10"/>
      <c r="G8" s="10"/>
      <c r="H8" s="651" t="s">
        <v>145</v>
      </c>
      <c r="I8" s="651"/>
      <c r="J8" s="651"/>
      <c r="K8" s="651"/>
      <c r="L8" s="651"/>
      <c r="M8" s="651"/>
      <c r="N8" s="651"/>
      <c r="O8" s="651"/>
      <c r="P8" s="651"/>
      <c r="Q8" s="651"/>
      <c r="R8" s="651"/>
      <c r="S8" s="651"/>
    </row>
    <row r="9" spans="1:19" ht="27" customHeight="1" thickBot="1" x14ac:dyDescent="0.25">
      <c r="A9" s="232" t="s">
        <v>194</v>
      </c>
      <c r="B9" s="143"/>
      <c r="C9" s="21"/>
      <c r="D9" s="567">
        <f>H12+N12+P12</f>
        <v>0</v>
      </c>
      <c r="E9" s="568"/>
      <c r="F9" s="21"/>
      <c r="G9" s="22"/>
      <c r="H9" s="574" t="s">
        <v>155</v>
      </c>
      <c r="I9" s="574"/>
      <c r="J9" s="574"/>
      <c r="K9" s="574"/>
      <c r="L9" s="574"/>
      <c r="M9" s="574"/>
      <c r="N9" s="574"/>
      <c r="O9" s="574"/>
      <c r="P9" s="574"/>
      <c r="Q9" s="574"/>
      <c r="R9" s="574"/>
      <c r="S9" s="574"/>
    </row>
    <row r="10" spans="1:19" ht="28.5" customHeight="1" thickBot="1" x14ac:dyDescent="0.25">
      <c r="A10" s="232" t="s">
        <v>172</v>
      </c>
      <c r="B10" s="232"/>
      <c r="D10" s="569"/>
      <c r="E10" s="570"/>
      <c r="F10" s="25"/>
      <c r="G10" s="26"/>
      <c r="H10" s="564" t="s">
        <v>189</v>
      </c>
      <c r="I10" s="565" t="s">
        <v>191</v>
      </c>
      <c r="J10" s="565" t="s">
        <v>274</v>
      </c>
      <c r="K10" s="77"/>
      <c r="L10" s="27"/>
      <c r="M10" s="241" t="s">
        <v>0</v>
      </c>
      <c r="N10" s="663" t="s">
        <v>171</v>
      </c>
      <c r="O10" s="562" t="s">
        <v>114</v>
      </c>
      <c r="P10" s="665" t="s">
        <v>113</v>
      </c>
      <c r="Q10" s="538" t="s">
        <v>15</v>
      </c>
      <c r="R10" s="538" t="s">
        <v>129</v>
      </c>
      <c r="S10" s="538" t="s">
        <v>303</v>
      </c>
    </row>
    <row r="11" spans="1:19" ht="48.75" customHeight="1" thickBot="1" x14ac:dyDescent="0.25">
      <c r="A11" s="553" t="s">
        <v>154</v>
      </c>
      <c r="B11" s="553"/>
      <c r="D11" s="659"/>
      <c r="E11" s="660"/>
      <c r="F11" s="25"/>
      <c r="G11" s="28"/>
      <c r="H11" s="564"/>
      <c r="I11" s="566"/>
      <c r="J11" s="566"/>
      <c r="K11" s="77"/>
      <c r="M11" s="242" t="s">
        <v>1</v>
      </c>
      <c r="N11" s="664"/>
      <c r="O11" s="562"/>
      <c r="P11" s="666"/>
      <c r="Q11" s="538"/>
      <c r="R11" s="538"/>
      <c r="S11" s="538"/>
    </row>
    <row r="12" spans="1:19" ht="28.5" customHeight="1" x14ac:dyDescent="0.2">
      <c r="E12" s="30"/>
      <c r="F12" s="30"/>
      <c r="G12" s="31"/>
      <c r="H12" s="252"/>
      <c r="I12" s="252"/>
      <c r="J12" s="130"/>
      <c r="K12" s="367"/>
      <c r="L12" s="33"/>
      <c r="M12" s="128">
        <f>SUM(N12:R12)</f>
        <v>0</v>
      </c>
      <c r="N12" s="130"/>
      <c r="O12" s="234">
        <f>J12</f>
        <v>0</v>
      </c>
      <c r="P12" s="130"/>
      <c r="Q12" s="130"/>
      <c r="R12" s="130"/>
      <c r="S12" s="130"/>
    </row>
    <row r="13" spans="1:19" x14ac:dyDescent="0.2">
      <c r="B13" s="32"/>
      <c r="C13" s="32"/>
      <c r="E13" s="30"/>
      <c r="F13" s="30"/>
      <c r="G13" s="31"/>
      <c r="H13" s="31"/>
      <c r="I13" s="31"/>
      <c r="J13" s="34"/>
      <c r="K13" s="34"/>
      <c r="L13" s="35"/>
    </row>
    <row r="14" spans="1:19" ht="35.25" customHeight="1" x14ac:dyDescent="0.2">
      <c r="A14" s="552" t="s">
        <v>162</v>
      </c>
      <c r="B14" s="552"/>
      <c r="C14" s="37"/>
      <c r="D14" s="37"/>
      <c r="E14" s="37"/>
      <c r="F14" s="37"/>
      <c r="G14" s="37"/>
      <c r="H14" s="37"/>
      <c r="I14" s="37"/>
      <c r="J14" s="38"/>
      <c r="K14" s="38"/>
      <c r="L14" s="39"/>
      <c r="M14" s="40"/>
      <c r="N14" s="41"/>
      <c r="O14" s="41"/>
      <c r="P14" s="41"/>
      <c r="Q14" s="41"/>
      <c r="R14" s="41"/>
      <c r="S14" s="41"/>
    </row>
    <row r="15" spans="1:19" ht="23.85" customHeight="1" x14ac:dyDescent="0.2">
      <c r="C15" s="172"/>
      <c r="D15" s="172"/>
      <c r="E15" s="172"/>
      <c r="F15" s="172"/>
      <c r="G15" s="172"/>
      <c r="H15" s="172"/>
      <c r="I15" s="172"/>
      <c r="J15" s="172"/>
      <c r="K15" s="172"/>
      <c r="L15" s="43"/>
      <c r="M15" s="237" t="s">
        <v>3</v>
      </c>
      <c r="N15" s="351" t="str">
        <f t="shared" ref="N15:S15" si="0">N10</f>
        <v>General Fund</v>
      </c>
      <c r="O15" s="352" t="str">
        <f t="shared" si="0"/>
        <v xml:space="preserve">Medicaid </v>
      </c>
      <c r="P15" s="350" t="str">
        <f t="shared" si="0"/>
        <v>Title IV-B2</v>
      </c>
      <c r="Q15" s="350" t="str">
        <f t="shared" si="0"/>
        <v>MIECHV</v>
      </c>
      <c r="R15" s="350" t="str">
        <f t="shared" si="0"/>
        <v>County GF, Fundraising, Foundation, Grants, Other</v>
      </c>
      <c r="S15" s="350" t="str">
        <f t="shared" si="0"/>
        <v>SSA</v>
      </c>
    </row>
    <row r="16" spans="1:19" ht="43.5" customHeight="1" x14ac:dyDescent="0.2">
      <c r="A16" s="586"/>
      <c r="B16" s="587"/>
      <c r="C16" s="588" t="s">
        <v>115</v>
      </c>
      <c r="D16" s="538" t="s">
        <v>225</v>
      </c>
      <c r="E16" s="579" t="s">
        <v>149</v>
      </c>
      <c r="F16" s="579" t="s">
        <v>150</v>
      </c>
      <c r="G16" s="579" t="s">
        <v>151</v>
      </c>
      <c r="H16" s="579" t="s">
        <v>152</v>
      </c>
      <c r="I16" s="538" t="s">
        <v>153</v>
      </c>
      <c r="J16" s="585" t="s">
        <v>305</v>
      </c>
      <c r="K16" s="538" t="s">
        <v>14</v>
      </c>
      <c r="L16" s="172"/>
      <c r="M16" s="236" t="s">
        <v>1</v>
      </c>
      <c r="N16" s="351"/>
      <c r="O16" s="352"/>
      <c r="P16" s="350"/>
      <c r="Q16" s="350"/>
      <c r="R16" s="350"/>
      <c r="S16" s="350"/>
    </row>
    <row r="17" spans="1:19" ht="15.75" customHeight="1" x14ac:dyDescent="0.2">
      <c r="A17" s="580" t="s">
        <v>170</v>
      </c>
      <c r="B17" s="581"/>
      <c r="C17" s="588"/>
      <c r="D17" s="538"/>
      <c r="E17" s="579"/>
      <c r="F17" s="579"/>
      <c r="G17" s="579"/>
      <c r="H17" s="579"/>
      <c r="I17" s="538"/>
      <c r="J17" s="558"/>
      <c r="K17" s="538"/>
      <c r="L17" s="172"/>
      <c r="M17" s="667"/>
      <c r="N17" s="668"/>
      <c r="O17" s="668"/>
      <c r="P17" s="668"/>
      <c r="Q17" s="668"/>
      <c r="R17" s="668"/>
      <c r="S17" s="10"/>
    </row>
    <row r="18" spans="1:19" ht="15.75" customHeight="1" x14ac:dyDescent="0.2">
      <c r="A18" s="321" t="s">
        <v>265</v>
      </c>
      <c r="B18" s="320"/>
      <c r="C18" s="307"/>
      <c r="D18" s="303"/>
      <c r="E18" s="304"/>
      <c r="F18" s="304"/>
      <c r="G18" s="304"/>
      <c r="H18" s="304"/>
      <c r="I18" s="303"/>
      <c r="J18" s="350"/>
      <c r="K18" s="303"/>
      <c r="L18" s="172"/>
      <c r="M18" s="305"/>
      <c r="N18" s="306"/>
      <c r="O18" s="306"/>
      <c r="P18" s="306"/>
      <c r="Q18" s="306"/>
      <c r="R18" s="306"/>
      <c r="S18" s="353"/>
    </row>
    <row r="19" spans="1:19" x14ac:dyDescent="0.2">
      <c r="A19" s="322">
        <f>D19/2</f>
        <v>0</v>
      </c>
      <c r="B19" s="44" t="s">
        <v>16</v>
      </c>
      <c r="C19" s="45">
        <f>SUM(E19:J19)</f>
        <v>0</v>
      </c>
      <c r="D19" s="131"/>
      <c r="E19" s="177"/>
      <c r="F19" s="177"/>
      <c r="G19" s="177"/>
      <c r="H19" s="177"/>
      <c r="I19" s="177"/>
      <c r="J19" s="177"/>
      <c r="K19" s="46"/>
      <c r="L19" s="61"/>
      <c r="M19" s="48">
        <f t="shared" ref="M19:M82" si="1">SUM(N19:R19)</f>
        <v>0</v>
      </c>
      <c r="N19" s="49">
        <f>D19*E19</f>
        <v>0</v>
      </c>
      <c r="O19" s="49">
        <f>D19*F19</f>
        <v>0</v>
      </c>
      <c r="P19" s="49">
        <f>D19*G19</f>
        <v>0</v>
      </c>
      <c r="Q19" s="49">
        <f>D19*H19</f>
        <v>0</v>
      </c>
      <c r="R19" s="49">
        <f>D19*I19</f>
        <v>0</v>
      </c>
      <c r="S19" s="49">
        <f>D19*J19</f>
        <v>0</v>
      </c>
    </row>
    <row r="20" spans="1:19" ht="15.75" customHeight="1" x14ac:dyDescent="0.2">
      <c r="A20" s="154"/>
      <c r="B20" s="50" t="s">
        <v>4</v>
      </c>
      <c r="C20" s="279"/>
      <c r="D20" s="52"/>
      <c r="E20" s="178"/>
      <c r="F20" s="178"/>
      <c r="G20" s="178"/>
      <c r="H20" s="178"/>
      <c r="I20" s="178"/>
      <c r="J20" s="178"/>
      <c r="K20" s="54">
        <f>IF(C20="",(D19*$D$11),(D19*C20))</f>
        <v>0</v>
      </c>
      <c r="L20" s="61"/>
      <c r="M20" s="48">
        <f t="shared" si="1"/>
        <v>0</v>
      </c>
      <c r="N20" s="49">
        <f>K20*E19</f>
        <v>0</v>
      </c>
      <c r="O20" s="49">
        <f>K20*F19</f>
        <v>0</v>
      </c>
      <c r="P20" s="49">
        <f>K20*G19</f>
        <v>0</v>
      </c>
      <c r="Q20" s="49">
        <f>K20*H19</f>
        <v>0</v>
      </c>
      <c r="R20" s="49">
        <f>K20*I19</f>
        <v>0</v>
      </c>
      <c r="S20" s="49">
        <f>K20*J19</f>
        <v>0</v>
      </c>
    </row>
    <row r="21" spans="1:19" x14ac:dyDescent="0.2">
      <c r="A21" s="322">
        <f>D21/2</f>
        <v>0</v>
      </c>
      <c r="B21" s="44" t="s">
        <v>47</v>
      </c>
      <c r="C21" s="45">
        <f>SUM(E21:J21)</f>
        <v>0</v>
      </c>
      <c r="D21" s="131"/>
      <c r="E21" s="177"/>
      <c r="F21" s="177"/>
      <c r="G21" s="177"/>
      <c r="H21" s="177"/>
      <c r="I21" s="177"/>
      <c r="J21" s="177"/>
      <c r="K21" s="46"/>
      <c r="L21" s="61"/>
      <c r="M21" s="48">
        <f t="shared" si="1"/>
        <v>0</v>
      </c>
      <c r="N21" s="49">
        <f>D21*E21</f>
        <v>0</v>
      </c>
      <c r="O21" s="49">
        <f>D21*F21</f>
        <v>0</v>
      </c>
      <c r="P21" s="49">
        <f>D21*G21</f>
        <v>0</v>
      </c>
      <c r="Q21" s="49">
        <f>D21*H21</f>
        <v>0</v>
      </c>
      <c r="R21" s="49">
        <f>D21*I21</f>
        <v>0</v>
      </c>
      <c r="S21" s="49">
        <f>D21*J21</f>
        <v>0</v>
      </c>
    </row>
    <row r="22" spans="1:19" x14ac:dyDescent="0.2">
      <c r="A22" s="154"/>
      <c r="B22" s="50" t="s">
        <v>4</v>
      </c>
      <c r="C22" s="279"/>
      <c r="D22" s="52"/>
      <c r="E22" s="178"/>
      <c r="F22" s="178"/>
      <c r="G22" s="178"/>
      <c r="H22" s="178"/>
      <c r="I22" s="178"/>
      <c r="J22" s="178"/>
      <c r="K22" s="54">
        <f>IF(C22="",(D21*$D$11),(D21*C22))</f>
        <v>0</v>
      </c>
      <c r="L22" s="61"/>
      <c r="M22" s="48">
        <f t="shared" si="1"/>
        <v>0</v>
      </c>
      <c r="N22" s="49">
        <f>K22*E21</f>
        <v>0</v>
      </c>
      <c r="O22" s="49">
        <f>K22*F21</f>
        <v>0</v>
      </c>
      <c r="P22" s="49">
        <f>K22*G21</f>
        <v>0</v>
      </c>
      <c r="Q22" s="49">
        <f>K22*H21</f>
        <v>0</v>
      </c>
      <c r="R22" s="49">
        <f>K22*I21</f>
        <v>0</v>
      </c>
      <c r="S22" s="49">
        <f>K22*J21</f>
        <v>0</v>
      </c>
    </row>
    <row r="23" spans="1:19" x14ac:dyDescent="0.2">
      <c r="A23" s="322">
        <f>D23/2</f>
        <v>0</v>
      </c>
      <c r="B23" s="44" t="s">
        <v>39</v>
      </c>
      <c r="C23" s="45">
        <f>SUM(E23:J23)</f>
        <v>0</v>
      </c>
      <c r="D23" s="131"/>
      <c r="E23" s="177"/>
      <c r="F23" s="177"/>
      <c r="G23" s="177"/>
      <c r="H23" s="177"/>
      <c r="I23" s="177"/>
      <c r="J23" s="177"/>
      <c r="K23" s="46"/>
      <c r="L23" s="61"/>
      <c r="M23" s="48">
        <f t="shared" si="1"/>
        <v>0</v>
      </c>
      <c r="N23" s="49">
        <f>D23*E23</f>
        <v>0</v>
      </c>
      <c r="O23" s="49">
        <f>D23*F23</f>
        <v>0</v>
      </c>
      <c r="P23" s="49">
        <f>D23*G23</f>
        <v>0</v>
      </c>
      <c r="Q23" s="49">
        <f>D23*H23</f>
        <v>0</v>
      </c>
      <c r="R23" s="49">
        <f>D23*I23</f>
        <v>0</v>
      </c>
      <c r="S23" s="49">
        <f>D23*J23</f>
        <v>0</v>
      </c>
    </row>
    <row r="24" spans="1:19" x14ac:dyDescent="0.2">
      <c r="A24" s="154"/>
      <c r="B24" s="20" t="s">
        <v>4</v>
      </c>
      <c r="C24" s="279"/>
      <c r="D24" s="52"/>
      <c r="E24" s="178"/>
      <c r="F24" s="178"/>
      <c r="G24" s="178"/>
      <c r="H24" s="178"/>
      <c r="I24" s="178"/>
      <c r="J24" s="178"/>
      <c r="K24" s="54">
        <f>IF(C24="",(D23*$D$11),(D23*C24))</f>
        <v>0</v>
      </c>
      <c r="L24" s="61"/>
      <c r="M24" s="48">
        <f t="shared" si="1"/>
        <v>0</v>
      </c>
      <c r="N24" s="49">
        <f>K24*E23</f>
        <v>0</v>
      </c>
      <c r="O24" s="49">
        <f>K24*F23</f>
        <v>0</v>
      </c>
      <c r="P24" s="49">
        <f>K24*G23</f>
        <v>0</v>
      </c>
      <c r="Q24" s="49">
        <f>K24*H23</f>
        <v>0</v>
      </c>
      <c r="R24" s="49">
        <f>K24*I23</f>
        <v>0</v>
      </c>
      <c r="S24" s="49">
        <f>K24*J23</f>
        <v>0</v>
      </c>
    </row>
    <row r="25" spans="1:19" x14ac:dyDescent="0.2">
      <c r="A25" s="322">
        <f>D25/2</f>
        <v>0</v>
      </c>
      <c r="B25" s="44" t="s">
        <v>43</v>
      </c>
      <c r="C25" s="45">
        <f>SUM(E25:J25)</f>
        <v>0</v>
      </c>
      <c r="D25" s="131"/>
      <c r="E25" s="177"/>
      <c r="F25" s="177"/>
      <c r="G25" s="177"/>
      <c r="H25" s="177"/>
      <c r="I25" s="177"/>
      <c r="J25" s="177"/>
      <c r="K25" s="46"/>
      <c r="L25" s="61"/>
      <c r="M25" s="48">
        <f t="shared" si="1"/>
        <v>0</v>
      </c>
      <c r="N25" s="49">
        <f>D25*E25</f>
        <v>0</v>
      </c>
      <c r="O25" s="49">
        <f>D25*F25</f>
        <v>0</v>
      </c>
      <c r="P25" s="49">
        <f>D25*G25</f>
        <v>0</v>
      </c>
      <c r="Q25" s="49">
        <f>D25*H25</f>
        <v>0</v>
      </c>
      <c r="R25" s="49">
        <f>D25*I25</f>
        <v>0</v>
      </c>
      <c r="S25" s="49">
        <f>D25*J25</f>
        <v>0</v>
      </c>
    </row>
    <row r="26" spans="1:19" x14ac:dyDescent="0.2">
      <c r="A26" s="154"/>
      <c r="B26" s="20" t="s">
        <v>4</v>
      </c>
      <c r="C26" s="279"/>
      <c r="D26" s="52"/>
      <c r="E26" s="178"/>
      <c r="F26" s="178"/>
      <c r="G26" s="178"/>
      <c r="H26" s="178"/>
      <c r="I26" s="178"/>
      <c r="J26" s="178"/>
      <c r="K26" s="54">
        <f>IF(C26="",(D25*$D$11),(D25*C26))</f>
        <v>0</v>
      </c>
      <c r="L26" s="61"/>
      <c r="M26" s="48">
        <f t="shared" si="1"/>
        <v>0</v>
      </c>
      <c r="N26" s="49">
        <f>K26*E25</f>
        <v>0</v>
      </c>
      <c r="O26" s="49">
        <f>K26*F25</f>
        <v>0</v>
      </c>
      <c r="P26" s="49">
        <f>K26*G25</f>
        <v>0</v>
      </c>
      <c r="Q26" s="49">
        <f>K26*H25</f>
        <v>0</v>
      </c>
      <c r="R26" s="49">
        <f>K26*I25</f>
        <v>0</v>
      </c>
      <c r="S26" s="49">
        <f>K26*J25</f>
        <v>0</v>
      </c>
    </row>
    <row r="27" spans="1:19" x14ac:dyDescent="0.2">
      <c r="A27" s="322">
        <f>D27/2</f>
        <v>0</v>
      </c>
      <c r="B27" s="44" t="s">
        <v>40</v>
      </c>
      <c r="C27" s="45">
        <f>SUM(E27:J27)</f>
        <v>0</v>
      </c>
      <c r="D27" s="131"/>
      <c r="E27" s="177"/>
      <c r="F27" s="177"/>
      <c r="G27" s="177"/>
      <c r="H27" s="177"/>
      <c r="I27" s="177"/>
      <c r="J27" s="177"/>
      <c r="K27" s="46"/>
      <c r="L27" s="61"/>
      <c r="M27" s="48">
        <f t="shared" si="1"/>
        <v>0</v>
      </c>
      <c r="N27" s="49">
        <f>D27*E27</f>
        <v>0</v>
      </c>
      <c r="O27" s="49">
        <f>D27*F27</f>
        <v>0</v>
      </c>
      <c r="P27" s="49">
        <f>D27*G27</f>
        <v>0</v>
      </c>
      <c r="Q27" s="49">
        <f>D27*H27</f>
        <v>0</v>
      </c>
      <c r="R27" s="49">
        <f>D27*I27</f>
        <v>0</v>
      </c>
      <c r="S27" s="49">
        <f>D27*J27</f>
        <v>0</v>
      </c>
    </row>
    <row r="28" spans="1:19" x14ac:dyDescent="0.2">
      <c r="A28" s="154"/>
      <c r="B28" s="20" t="s">
        <v>4</v>
      </c>
      <c r="C28" s="279"/>
      <c r="D28" s="52"/>
      <c r="E28" s="178"/>
      <c r="F28" s="178"/>
      <c r="G28" s="178"/>
      <c r="H28" s="178"/>
      <c r="I28" s="178"/>
      <c r="J28" s="178"/>
      <c r="K28" s="54">
        <f>IF(C28="",(D27*$D$11),(D27*C28))</f>
        <v>0</v>
      </c>
      <c r="L28" s="61"/>
      <c r="M28" s="48">
        <f t="shared" si="1"/>
        <v>0</v>
      </c>
      <c r="N28" s="49">
        <f>K28*E27</f>
        <v>0</v>
      </c>
      <c r="O28" s="49">
        <f>K28*F27</f>
        <v>0</v>
      </c>
      <c r="P28" s="49">
        <f>K28*G27</f>
        <v>0</v>
      </c>
      <c r="Q28" s="49">
        <f>K28*H27</f>
        <v>0</v>
      </c>
      <c r="R28" s="49">
        <f>K28*I27</f>
        <v>0</v>
      </c>
      <c r="S28" s="49">
        <f>K28*J27</f>
        <v>0</v>
      </c>
    </row>
    <row r="29" spans="1:19" x14ac:dyDescent="0.2">
      <c r="A29" s="322">
        <f>D29/2</f>
        <v>0</v>
      </c>
      <c r="B29" s="44" t="s">
        <v>42</v>
      </c>
      <c r="C29" s="45">
        <f>SUM(E29:J29)</f>
        <v>0</v>
      </c>
      <c r="D29" s="131"/>
      <c r="E29" s="177"/>
      <c r="F29" s="177"/>
      <c r="G29" s="177"/>
      <c r="H29" s="177"/>
      <c r="I29" s="177"/>
      <c r="J29" s="177"/>
      <c r="K29" s="46"/>
      <c r="L29" s="61"/>
      <c r="M29" s="48">
        <f t="shared" si="1"/>
        <v>0</v>
      </c>
      <c r="N29" s="49">
        <f>D29*E29</f>
        <v>0</v>
      </c>
      <c r="O29" s="49">
        <f>D29*F29</f>
        <v>0</v>
      </c>
      <c r="P29" s="49">
        <f>D29*G29</f>
        <v>0</v>
      </c>
      <c r="Q29" s="49">
        <f>D29*H29</f>
        <v>0</v>
      </c>
      <c r="R29" s="49">
        <f>D29*I29</f>
        <v>0</v>
      </c>
      <c r="S29" s="49">
        <f>D29*J29</f>
        <v>0</v>
      </c>
    </row>
    <row r="30" spans="1:19" x14ac:dyDescent="0.2">
      <c r="A30" s="154"/>
      <c r="B30" s="20" t="s">
        <v>4</v>
      </c>
      <c r="C30" s="279"/>
      <c r="D30" s="52"/>
      <c r="E30" s="178"/>
      <c r="F30" s="178"/>
      <c r="G30" s="178"/>
      <c r="H30" s="178"/>
      <c r="I30" s="178"/>
      <c r="J30" s="178"/>
      <c r="K30" s="54">
        <f>IF(C30="",(D29*$D$11),(D29*C30))</f>
        <v>0</v>
      </c>
      <c r="L30" s="61"/>
      <c r="M30" s="48">
        <f t="shared" si="1"/>
        <v>0</v>
      </c>
      <c r="N30" s="49">
        <f>K30*E29</f>
        <v>0</v>
      </c>
      <c r="O30" s="49">
        <f>K30*F29</f>
        <v>0</v>
      </c>
      <c r="P30" s="49">
        <f>K30*G29</f>
        <v>0</v>
      </c>
      <c r="Q30" s="49">
        <f>K30*H29</f>
        <v>0</v>
      </c>
      <c r="R30" s="49">
        <f>K30*I29</f>
        <v>0</v>
      </c>
      <c r="S30" s="49">
        <f>K30*J29</f>
        <v>0</v>
      </c>
    </row>
    <row r="31" spans="1:19" x14ac:dyDescent="0.2">
      <c r="A31" s="322">
        <f>D31/2</f>
        <v>0</v>
      </c>
      <c r="B31" s="44" t="s">
        <v>41</v>
      </c>
      <c r="C31" s="45">
        <f>SUM(E31:J31)</f>
        <v>0</v>
      </c>
      <c r="D31" s="131"/>
      <c r="E31" s="177"/>
      <c r="F31" s="177"/>
      <c r="G31" s="177"/>
      <c r="H31" s="177"/>
      <c r="I31" s="177"/>
      <c r="J31" s="177"/>
      <c r="K31" s="46"/>
      <c r="L31" s="61"/>
      <c r="M31" s="48">
        <f t="shared" si="1"/>
        <v>0</v>
      </c>
      <c r="N31" s="49">
        <f>D31*E31</f>
        <v>0</v>
      </c>
      <c r="O31" s="49">
        <f>D31*F31</f>
        <v>0</v>
      </c>
      <c r="P31" s="49">
        <f>D31*G31</f>
        <v>0</v>
      </c>
      <c r="Q31" s="49">
        <f>D31*H31</f>
        <v>0</v>
      </c>
      <c r="R31" s="49">
        <f>D31*I31</f>
        <v>0</v>
      </c>
      <c r="S31" s="49">
        <f>D31*J31</f>
        <v>0</v>
      </c>
    </row>
    <row r="32" spans="1:19" x14ac:dyDescent="0.2">
      <c r="A32" s="154"/>
      <c r="B32" s="20" t="s">
        <v>4</v>
      </c>
      <c r="C32" s="279"/>
      <c r="D32" s="52"/>
      <c r="E32" s="178"/>
      <c r="F32" s="178"/>
      <c r="G32" s="178"/>
      <c r="H32" s="178"/>
      <c r="I32" s="178"/>
      <c r="J32" s="178"/>
      <c r="K32" s="54">
        <f>IF(C32="",(D31*$D$11),(D31*C32))</f>
        <v>0</v>
      </c>
      <c r="L32" s="61"/>
      <c r="M32" s="48">
        <f t="shared" si="1"/>
        <v>0</v>
      </c>
      <c r="N32" s="49">
        <f>K32*E31</f>
        <v>0</v>
      </c>
      <c r="O32" s="49">
        <f>K32*F31</f>
        <v>0</v>
      </c>
      <c r="P32" s="49">
        <f>K32*G31</f>
        <v>0</v>
      </c>
      <c r="Q32" s="49">
        <f>K32*H31</f>
        <v>0</v>
      </c>
      <c r="R32" s="49">
        <f>K32*I31</f>
        <v>0</v>
      </c>
      <c r="S32" s="49">
        <f>K32*J31</f>
        <v>0</v>
      </c>
    </row>
    <row r="33" spans="1:19" x14ac:dyDescent="0.2">
      <c r="A33" s="322">
        <f>D33/2</f>
        <v>0</v>
      </c>
      <c r="B33" s="44" t="s">
        <v>48</v>
      </c>
      <c r="C33" s="45">
        <f>SUM(E33:J33)</f>
        <v>0</v>
      </c>
      <c r="D33" s="131"/>
      <c r="E33" s="177"/>
      <c r="F33" s="177"/>
      <c r="G33" s="177"/>
      <c r="H33" s="177"/>
      <c r="I33" s="177"/>
      <c r="J33" s="177"/>
      <c r="K33" s="46"/>
      <c r="L33" s="61"/>
      <c r="M33" s="48">
        <f t="shared" si="1"/>
        <v>0</v>
      </c>
      <c r="N33" s="49">
        <f>D33*E33</f>
        <v>0</v>
      </c>
      <c r="O33" s="49">
        <f>D33*F33</f>
        <v>0</v>
      </c>
      <c r="P33" s="49">
        <f>D33*G33</f>
        <v>0</v>
      </c>
      <c r="Q33" s="49">
        <f>D33*H33</f>
        <v>0</v>
      </c>
      <c r="R33" s="49">
        <f>D33*I33</f>
        <v>0</v>
      </c>
      <c r="S33" s="49">
        <f>D33*J33</f>
        <v>0</v>
      </c>
    </row>
    <row r="34" spans="1:19" x14ac:dyDescent="0.2">
      <c r="A34" s="154"/>
      <c r="B34" s="20" t="s">
        <v>4</v>
      </c>
      <c r="C34" s="279"/>
      <c r="D34" s="52"/>
      <c r="E34" s="178"/>
      <c r="F34" s="178"/>
      <c r="G34" s="178"/>
      <c r="H34" s="178"/>
      <c r="I34" s="178"/>
      <c r="J34" s="178"/>
      <c r="K34" s="54">
        <f>IF(C34="",(D33*$D$11),(D33*C34))</f>
        <v>0</v>
      </c>
      <c r="L34" s="61"/>
      <c r="M34" s="48">
        <f t="shared" si="1"/>
        <v>0</v>
      </c>
      <c r="N34" s="49">
        <f>K34*E33</f>
        <v>0</v>
      </c>
      <c r="O34" s="49">
        <f>K34*F33</f>
        <v>0</v>
      </c>
      <c r="P34" s="49">
        <f>K34*G33</f>
        <v>0</v>
      </c>
      <c r="Q34" s="49">
        <f>K34*H33</f>
        <v>0</v>
      </c>
      <c r="R34" s="49">
        <f>K34*I33</f>
        <v>0</v>
      </c>
      <c r="S34" s="49">
        <f>K34*J33</f>
        <v>0</v>
      </c>
    </row>
    <row r="35" spans="1:19" x14ac:dyDescent="0.2">
      <c r="A35" s="322">
        <f>D35/2</f>
        <v>0</v>
      </c>
      <c r="B35" s="44" t="s">
        <v>35</v>
      </c>
      <c r="C35" s="45">
        <f>SUM(E35:J35)</f>
        <v>0</v>
      </c>
      <c r="D35" s="131"/>
      <c r="E35" s="177"/>
      <c r="F35" s="177"/>
      <c r="G35" s="177"/>
      <c r="H35" s="177"/>
      <c r="I35" s="177"/>
      <c r="J35" s="177"/>
      <c r="K35" s="46"/>
      <c r="L35" s="61"/>
      <c r="M35" s="48">
        <f t="shared" si="1"/>
        <v>0</v>
      </c>
      <c r="N35" s="49">
        <f>D35*E35</f>
        <v>0</v>
      </c>
      <c r="O35" s="49">
        <f>D35*F35</f>
        <v>0</v>
      </c>
      <c r="P35" s="49">
        <f>D35*G35</f>
        <v>0</v>
      </c>
      <c r="Q35" s="49">
        <f>D35*H35</f>
        <v>0</v>
      </c>
      <c r="R35" s="49">
        <f>D35*I35</f>
        <v>0</v>
      </c>
      <c r="S35" s="49">
        <f>D35*J35</f>
        <v>0</v>
      </c>
    </row>
    <row r="36" spans="1:19" x14ac:dyDescent="0.2">
      <c r="A36" s="154"/>
      <c r="B36" s="20" t="s">
        <v>4</v>
      </c>
      <c r="C36" s="279"/>
      <c r="D36" s="52"/>
      <c r="E36" s="178"/>
      <c r="F36" s="178"/>
      <c r="G36" s="178"/>
      <c r="H36" s="178"/>
      <c r="I36" s="178"/>
      <c r="J36" s="178"/>
      <c r="K36" s="54">
        <f>IF(C36="",(D35*$D$11),(D35*C36))</f>
        <v>0</v>
      </c>
      <c r="L36" s="61"/>
      <c r="M36" s="48">
        <f t="shared" si="1"/>
        <v>0</v>
      </c>
      <c r="N36" s="49">
        <f>K36*E35</f>
        <v>0</v>
      </c>
      <c r="O36" s="49">
        <f>K36*F35</f>
        <v>0</v>
      </c>
      <c r="P36" s="49">
        <f>K36*G35</f>
        <v>0</v>
      </c>
      <c r="Q36" s="49">
        <f>K36*H35</f>
        <v>0</v>
      </c>
      <c r="R36" s="49">
        <f>K36*I35</f>
        <v>0</v>
      </c>
      <c r="S36" s="49">
        <f>K36*J35</f>
        <v>0</v>
      </c>
    </row>
    <row r="37" spans="1:19" x14ac:dyDescent="0.2">
      <c r="A37" s="322">
        <f>D37/2</f>
        <v>0</v>
      </c>
      <c r="B37" s="44" t="s">
        <v>36</v>
      </c>
      <c r="C37" s="45">
        <f>SUM(E37:J37)</f>
        <v>0</v>
      </c>
      <c r="D37" s="131"/>
      <c r="E37" s="177"/>
      <c r="F37" s="177"/>
      <c r="G37" s="177"/>
      <c r="H37" s="177"/>
      <c r="I37" s="177"/>
      <c r="J37" s="177"/>
      <c r="K37" s="46"/>
      <c r="L37" s="61"/>
      <c r="M37" s="48">
        <f t="shared" si="1"/>
        <v>0</v>
      </c>
      <c r="N37" s="49">
        <f>D37*E37</f>
        <v>0</v>
      </c>
      <c r="O37" s="49">
        <f>D37*F37</f>
        <v>0</v>
      </c>
      <c r="P37" s="49">
        <f>D37*G37</f>
        <v>0</v>
      </c>
      <c r="Q37" s="49">
        <f>D37*H37</f>
        <v>0</v>
      </c>
      <c r="R37" s="49">
        <f>D37*I37</f>
        <v>0</v>
      </c>
      <c r="S37" s="49">
        <f>D37*J37</f>
        <v>0</v>
      </c>
    </row>
    <row r="38" spans="1:19" x14ac:dyDescent="0.2">
      <c r="A38" s="154"/>
      <c r="B38" s="50" t="s">
        <v>4</v>
      </c>
      <c r="C38" s="279"/>
      <c r="D38" s="52"/>
      <c r="E38" s="178"/>
      <c r="F38" s="178"/>
      <c r="G38" s="178"/>
      <c r="H38" s="178"/>
      <c r="I38" s="178"/>
      <c r="J38" s="178"/>
      <c r="K38" s="54">
        <f>IF(C38="",(D37*$D$11),(D37*C38))</f>
        <v>0</v>
      </c>
      <c r="L38" s="61"/>
      <c r="M38" s="48">
        <f t="shared" si="1"/>
        <v>0</v>
      </c>
      <c r="N38" s="49">
        <f>K38*E37</f>
        <v>0</v>
      </c>
      <c r="O38" s="49">
        <f>K38*F37</f>
        <v>0</v>
      </c>
      <c r="P38" s="49">
        <f>K38*G37</f>
        <v>0</v>
      </c>
      <c r="Q38" s="49">
        <f>K38*H37</f>
        <v>0</v>
      </c>
      <c r="R38" s="49">
        <f>K38*I37</f>
        <v>0</v>
      </c>
      <c r="S38" s="49">
        <f>K38*J37</f>
        <v>0</v>
      </c>
    </row>
    <row r="39" spans="1:19" x14ac:dyDescent="0.2">
      <c r="A39" s="322">
        <f>D39/2</f>
        <v>0</v>
      </c>
      <c r="B39" s="44" t="s">
        <v>37</v>
      </c>
      <c r="C39" s="45">
        <f>SUM(E39:J39)</f>
        <v>0</v>
      </c>
      <c r="D39" s="131"/>
      <c r="E39" s="177"/>
      <c r="F39" s="177"/>
      <c r="G39" s="177"/>
      <c r="H39" s="177"/>
      <c r="I39" s="177"/>
      <c r="J39" s="177"/>
      <c r="K39" s="46"/>
      <c r="L39" s="61"/>
      <c r="M39" s="48">
        <f t="shared" si="1"/>
        <v>0</v>
      </c>
      <c r="N39" s="49">
        <f>D39*E39</f>
        <v>0</v>
      </c>
      <c r="O39" s="49">
        <f>D39*F39</f>
        <v>0</v>
      </c>
      <c r="P39" s="49">
        <f>D39*G39</f>
        <v>0</v>
      </c>
      <c r="Q39" s="49">
        <f>D39*H39</f>
        <v>0</v>
      </c>
      <c r="R39" s="49">
        <f>D39*I39</f>
        <v>0</v>
      </c>
      <c r="S39" s="49">
        <f>D39*J39</f>
        <v>0</v>
      </c>
    </row>
    <row r="40" spans="1:19" x14ac:dyDescent="0.2">
      <c r="A40" s="154"/>
      <c r="B40" s="50" t="s">
        <v>4</v>
      </c>
      <c r="C40" s="279"/>
      <c r="D40" s="52"/>
      <c r="E40" s="178"/>
      <c r="F40" s="178"/>
      <c r="G40" s="178"/>
      <c r="H40" s="178"/>
      <c r="I40" s="178"/>
      <c r="J40" s="178"/>
      <c r="K40" s="54">
        <f>IF(C40="",(D39*$D$11),(D39*C40))</f>
        <v>0</v>
      </c>
      <c r="L40" s="61"/>
      <c r="M40" s="48">
        <f t="shared" si="1"/>
        <v>0</v>
      </c>
      <c r="N40" s="49">
        <f>K40*E39</f>
        <v>0</v>
      </c>
      <c r="O40" s="49">
        <f>K40*F39</f>
        <v>0</v>
      </c>
      <c r="P40" s="49">
        <f>K40*G39</f>
        <v>0</v>
      </c>
      <c r="Q40" s="49">
        <f>K40*H39</f>
        <v>0</v>
      </c>
      <c r="R40" s="49">
        <f>K40*I39</f>
        <v>0</v>
      </c>
      <c r="S40" s="49">
        <f>K40*J39</f>
        <v>0</v>
      </c>
    </row>
    <row r="41" spans="1:19" x14ac:dyDescent="0.2">
      <c r="A41" s="322">
        <f>D41/2</f>
        <v>0</v>
      </c>
      <c r="B41" s="44" t="s">
        <v>38</v>
      </c>
      <c r="C41" s="45">
        <f>SUM(E41:J41)</f>
        <v>0</v>
      </c>
      <c r="D41" s="131"/>
      <c r="E41" s="177"/>
      <c r="F41" s="177"/>
      <c r="G41" s="177"/>
      <c r="H41" s="177"/>
      <c r="I41" s="177"/>
      <c r="J41" s="177"/>
      <c r="K41" s="46"/>
      <c r="L41" s="61"/>
      <c r="M41" s="48">
        <f t="shared" si="1"/>
        <v>0</v>
      </c>
      <c r="N41" s="49">
        <f>D41*E41</f>
        <v>0</v>
      </c>
      <c r="O41" s="49">
        <f>D41*F41</f>
        <v>0</v>
      </c>
      <c r="P41" s="49">
        <f>D41*G41</f>
        <v>0</v>
      </c>
      <c r="Q41" s="49">
        <f>D41*H41</f>
        <v>0</v>
      </c>
      <c r="R41" s="49">
        <f>D41*I41</f>
        <v>0</v>
      </c>
      <c r="S41" s="49">
        <f>D41*J41</f>
        <v>0</v>
      </c>
    </row>
    <row r="42" spans="1:19" x14ac:dyDescent="0.2">
      <c r="A42" s="154"/>
      <c r="B42" s="50" t="s">
        <v>4</v>
      </c>
      <c r="C42" s="279"/>
      <c r="D42" s="52"/>
      <c r="E42" s="178"/>
      <c r="F42" s="178"/>
      <c r="G42" s="178"/>
      <c r="H42" s="178"/>
      <c r="I42" s="178"/>
      <c r="J42" s="178"/>
      <c r="K42" s="54">
        <f>IF(C42="",(D41*$D$11),(D41*C42))</f>
        <v>0</v>
      </c>
      <c r="L42" s="61"/>
      <c r="M42" s="48">
        <f t="shared" si="1"/>
        <v>0</v>
      </c>
      <c r="N42" s="49">
        <f>K42*E41</f>
        <v>0</v>
      </c>
      <c r="O42" s="49">
        <f>K42*F41</f>
        <v>0</v>
      </c>
      <c r="P42" s="49">
        <f>K42*G41</f>
        <v>0</v>
      </c>
      <c r="Q42" s="49">
        <f>K42*H41</f>
        <v>0</v>
      </c>
      <c r="R42" s="49">
        <f>K42*I41</f>
        <v>0</v>
      </c>
      <c r="S42" s="49">
        <f>K42*J41</f>
        <v>0</v>
      </c>
    </row>
    <row r="43" spans="1:19" x14ac:dyDescent="0.2">
      <c r="A43" s="322">
        <f>D43/2</f>
        <v>0</v>
      </c>
      <c r="B43" s="44" t="s">
        <v>118</v>
      </c>
      <c r="C43" s="45">
        <f>SUM(E43:J43)</f>
        <v>0</v>
      </c>
      <c r="D43" s="131"/>
      <c r="E43" s="177"/>
      <c r="F43" s="177"/>
      <c r="G43" s="177"/>
      <c r="H43" s="177"/>
      <c r="I43" s="177"/>
      <c r="J43" s="177"/>
      <c r="K43" s="46"/>
      <c r="L43" s="61"/>
      <c r="M43" s="48">
        <f t="shared" si="1"/>
        <v>0</v>
      </c>
      <c r="N43" s="49">
        <f>D43*E43</f>
        <v>0</v>
      </c>
      <c r="O43" s="49">
        <f>D43*F43</f>
        <v>0</v>
      </c>
      <c r="P43" s="49">
        <f>D43*G43</f>
        <v>0</v>
      </c>
      <c r="Q43" s="49">
        <f>D43*H43</f>
        <v>0</v>
      </c>
      <c r="R43" s="49">
        <f>D43*I43</f>
        <v>0</v>
      </c>
      <c r="S43" s="49">
        <f>D43*J43</f>
        <v>0</v>
      </c>
    </row>
    <row r="44" spans="1:19" x14ac:dyDescent="0.2">
      <c r="A44" s="323"/>
      <c r="B44" s="20" t="s">
        <v>4</v>
      </c>
      <c r="C44" s="279"/>
      <c r="D44" s="52"/>
      <c r="E44" s="178"/>
      <c r="F44" s="178"/>
      <c r="G44" s="178"/>
      <c r="H44" s="178"/>
      <c r="I44" s="178"/>
      <c r="J44" s="178"/>
      <c r="K44" s="54">
        <f>IF(C44="",(D43*$D$11),(D43*C44))</f>
        <v>0</v>
      </c>
      <c r="L44" s="61"/>
      <c r="M44" s="48">
        <f t="shared" si="1"/>
        <v>0</v>
      </c>
      <c r="N44" s="49">
        <f>K44*E43</f>
        <v>0</v>
      </c>
      <c r="O44" s="49">
        <f>K44*F43</f>
        <v>0</v>
      </c>
      <c r="P44" s="49">
        <f>K44*G43</f>
        <v>0</v>
      </c>
      <c r="Q44" s="49">
        <f>K44*H43</f>
        <v>0</v>
      </c>
      <c r="R44" s="49">
        <f>K44*I43</f>
        <v>0</v>
      </c>
      <c r="S44" s="49">
        <f>K44*J43</f>
        <v>0</v>
      </c>
    </row>
    <row r="45" spans="1:19" x14ac:dyDescent="0.2">
      <c r="A45" s="322">
        <f>D45/2</f>
        <v>0</v>
      </c>
      <c r="B45" s="44" t="s">
        <v>17</v>
      </c>
      <c r="C45" s="45">
        <f>SUM(E45:J45)</f>
        <v>0</v>
      </c>
      <c r="D45" s="131"/>
      <c r="E45" s="177"/>
      <c r="F45" s="177"/>
      <c r="G45" s="177"/>
      <c r="H45" s="177"/>
      <c r="I45" s="177"/>
      <c r="J45" s="177"/>
      <c r="K45" s="46"/>
      <c r="L45" s="61"/>
      <c r="M45" s="48">
        <f t="shared" si="1"/>
        <v>0</v>
      </c>
      <c r="N45" s="49">
        <f>D45*E45</f>
        <v>0</v>
      </c>
      <c r="O45" s="49">
        <f>D45*F45</f>
        <v>0</v>
      </c>
      <c r="P45" s="49">
        <f>D45*G45</f>
        <v>0</v>
      </c>
      <c r="Q45" s="49">
        <f>D45*H45</f>
        <v>0</v>
      </c>
      <c r="R45" s="49">
        <f>D45*I45</f>
        <v>0</v>
      </c>
      <c r="S45" s="49">
        <f>D45*J45</f>
        <v>0</v>
      </c>
    </row>
    <row r="46" spans="1:19" x14ac:dyDescent="0.2">
      <c r="A46" s="323"/>
      <c r="B46" s="20" t="s">
        <v>4</v>
      </c>
      <c r="C46" s="279"/>
      <c r="D46" s="52"/>
      <c r="E46" s="179"/>
      <c r="F46" s="179"/>
      <c r="G46" s="179"/>
      <c r="H46" s="179"/>
      <c r="I46" s="179"/>
      <c r="J46" s="179"/>
      <c r="K46" s="54">
        <f>IF(C46="",(D45*$D$11),(D45*C46))</f>
        <v>0</v>
      </c>
      <c r="L46" s="61"/>
      <c r="M46" s="48">
        <f t="shared" si="1"/>
        <v>0</v>
      </c>
      <c r="N46" s="49">
        <f>K46*E45</f>
        <v>0</v>
      </c>
      <c r="O46" s="49">
        <f>K46*F45</f>
        <v>0</v>
      </c>
      <c r="P46" s="49">
        <f>K46*G45</f>
        <v>0</v>
      </c>
      <c r="Q46" s="49">
        <f>K46*H45</f>
        <v>0</v>
      </c>
      <c r="R46" s="49">
        <f>K46*I45</f>
        <v>0</v>
      </c>
      <c r="S46" s="49">
        <f>K46*J45</f>
        <v>0</v>
      </c>
    </row>
    <row r="47" spans="1:19" x14ac:dyDescent="0.2">
      <c r="A47" s="322">
        <f>D47/2</f>
        <v>0</v>
      </c>
      <c r="B47" s="44" t="s">
        <v>18</v>
      </c>
      <c r="C47" s="45">
        <f>SUM(E47:J47)</f>
        <v>0</v>
      </c>
      <c r="D47" s="131"/>
      <c r="E47" s="177"/>
      <c r="F47" s="177"/>
      <c r="G47" s="177"/>
      <c r="H47" s="177"/>
      <c r="I47" s="177"/>
      <c r="J47" s="177"/>
      <c r="K47" s="46"/>
      <c r="L47" s="61"/>
      <c r="M47" s="48">
        <f t="shared" si="1"/>
        <v>0</v>
      </c>
      <c r="N47" s="49">
        <f>D47*E47</f>
        <v>0</v>
      </c>
      <c r="O47" s="49">
        <f>D47*F47</f>
        <v>0</v>
      </c>
      <c r="P47" s="49">
        <f>D47*G47</f>
        <v>0</v>
      </c>
      <c r="Q47" s="49">
        <f>D47*H47</f>
        <v>0</v>
      </c>
      <c r="R47" s="49">
        <f>D47*I47</f>
        <v>0</v>
      </c>
      <c r="S47" s="49">
        <f>D47*J47</f>
        <v>0</v>
      </c>
    </row>
    <row r="48" spans="1:19" x14ac:dyDescent="0.2">
      <c r="A48" s="323"/>
      <c r="B48" s="20" t="s">
        <v>4</v>
      </c>
      <c r="C48" s="279"/>
      <c r="D48" s="52"/>
      <c r="E48" s="178"/>
      <c r="F48" s="178"/>
      <c r="G48" s="178"/>
      <c r="H48" s="178"/>
      <c r="I48" s="178"/>
      <c r="J48" s="178"/>
      <c r="K48" s="54">
        <f>IF(C48="",(D47*$D$11),(D47*C48))</f>
        <v>0</v>
      </c>
      <c r="L48" s="61"/>
      <c r="M48" s="48">
        <f t="shared" si="1"/>
        <v>0</v>
      </c>
      <c r="N48" s="49">
        <f>K48*E47</f>
        <v>0</v>
      </c>
      <c r="O48" s="49">
        <f>K48*F47</f>
        <v>0</v>
      </c>
      <c r="P48" s="49">
        <f>K48*G47</f>
        <v>0</v>
      </c>
      <c r="Q48" s="49">
        <f>K48*H47</f>
        <v>0</v>
      </c>
      <c r="R48" s="49">
        <f>K48*I47</f>
        <v>0</v>
      </c>
      <c r="S48" s="49">
        <f>K48*J47</f>
        <v>0</v>
      </c>
    </row>
    <row r="49" spans="1:19" x14ac:dyDescent="0.2">
      <c r="A49" s="322">
        <f>D49/2</f>
        <v>0</v>
      </c>
      <c r="B49" s="44" t="s">
        <v>19</v>
      </c>
      <c r="C49" s="45">
        <f>SUM(E49:J49)</f>
        <v>0</v>
      </c>
      <c r="D49" s="131"/>
      <c r="E49" s="177"/>
      <c r="F49" s="177"/>
      <c r="G49" s="177"/>
      <c r="H49" s="177"/>
      <c r="I49" s="177"/>
      <c r="J49" s="177"/>
      <c r="K49" s="46"/>
      <c r="L49" s="61"/>
      <c r="M49" s="48">
        <f t="shared" si="1"/>
        <v>0</v>
      </c>
      <c r="N49" s="49">
        <f>D49*E49</f>
        <v>0</v>
      </c>
      <c r="O49" s="49">
        <f>D49*F49</f>
        <v>0</v>
      </c>
      <c r="P49" s="49">
        <f>D49*G49</f>
        <v>0</v>
      </c>
      <c r="Q49" s="49">
        <f>D49*H49</f>
        <v>0</v>
      </c>
      <c r="R49" s="49">
        <f>D49*I49</f>
        <v>0</v>
      </c>
      <c r="S49" s="49">
        <f>D49*J49</f>
        <v>0</v>
      </c>
    </row>
    <row r="50" spans="1:19" x14ac:dyDescent="0.2">
      <c r="A50" s="323"/>
      <c r="B50" s="20" t="s">
        <v>4</v>
      </c>
      <c r="C50" s="279"/>
      <c r="D50" s="52"/>
      <c r="E50" s="178"/>
      <c r="F50" s="178"/>
      <c r="G50" s="178"/>
      <c r="H50" s="178"/>
      <c r="I50" s="178"/>
      <c r="J50" s="178"/>
      <c r="K50" s="54">
        <f>IF(C50="",(D49*$D$11),(D49*C50))</f>
        <v>0</v>
      </c>
      <c r="L50" s="61"/>
      <c r="M50" s="48">
        <f t="shared" si="1"/>
        <v>0</v>
      </c>
      <c r="N50" s="49">
        <f>K50*E49</f>
        <v>0</v>
      </c>
      <c r="O50" s="49">
        <f>K50*F49</f>
        <v>0</v>
      </c>
      <c r="P50" s="49">
        <f>K50*G49</f>
        <v>0</v>
      </c>
      <c r="Q50" s="49">
        <f>K50*H49</f>
        <v>0</v>
      </c>
      <c r="R50" s="49">
        <f>K50*I49</f>
        <v>0</v>
      </c>
      <c r="S50" s="49">
        <f>K50*J49</f>
        <v>0</v>
      </c>
    </row>
    <row r="51" spans="1:19" x14ac:dyDescent="0.2">
      <c r="A51" s="322">
        <f>D51/2</f>
        <v>0</v>
      </c>
      <c r="B51" s="44" t="s">
        <v>20</v>
      </c>
      <c r="C51" s="45">
        <f>SUM(E51:J51)</f>
        <v>0</v>
      </c>
      <c r="D51" s="131"/>
      <c r="E51" s="177"/>
      <c r="F51" s="177"/>
      <c r="G51" s="177"/>
      <c r="H51" s="177"/>
      <c r="I51" s="177"/>
      <c r="J51" s="177"/>
      <c r="K51" s="46"/>
      <c r="L51" s="61"/>
      <c r="M51" s="48">
        <f t="shared" si="1"/>
        <v>0</v>
      </c>
      <c r="N51" s="49">
        <f>D51*E51</f>
        <v>0</v>
      </c>
      <c r="O51" s="49">
        <f>D51*F51</f>
        <v>0</v>
      </c>
      <c r="P51" s="49">
        <f>D51*G51</f>
        <v>0</v>
      </c>
      <c r="Q51" s="49">
        <f>D51*H51</f>
        <v>0</v>
      </c>
      <c r="R51" s="49">
        <f>D51*I51</f>
        <v>0</v>
      </c>
      <c r="S51" s="49">
        <f>D51*J51</f>
        <v>0</v>
      </c>
    </row>
    <row r="52" spans="1:19" x14ac:dyDescent="0.2">
      <c r="A52" s="323"/>
      <c r="B52" s="20" t="s">
        <v>4</v>
      </c>
      <c r="C52" s="279"/>
      <c r="D52" s="52"/>
      <c r="E52" s="178"/>
      <c r="F52" s="178"/>
      <c r="G52" s="178"/>
      <c r="H52" s="178"/>
      <c r="I52" s="178"/>
      <c r="J52" s="178"/>
      <c r="K52" s="54">
        <f>IF(C52="",(D51*$D$11),(D51*C52))</f>
        <v>0</v>
      </c>
      <c r="L52" s="61"/>
      <c r="M52" s="48">
        <f t="shared" si="1"/>
        <v>0</v>
      </c>
      <c r="N52" s="49">
        <f>K52*E51</f>
        <v>0</v>
      </c>
      <c r="O52" s="49">
        <f>K52*F51</f>
        <v>0</v>
      </c>
      <c r="P52" s="49">
        <f>K52*G51</f>
        <v>0</v>
      </c>
      <c r="Q52" s="49">
        <f>K52*H51</f>
        <v>0</v>
      </c>
      <c r="R52" s="49">
        <f>K52*I51</f>
        <v>0</v>
      </c>
      <c r="S52" s="49">
        <f>K52*J51</f>
        <v>0</v>
      </c>
    </row>
    <row r="53" spans="1:19" x14ac:dyDescent="0.2">
      <c r="A53" s="322">
        <f>D53/2</f>
        <v>0</v>
      </c>
      <c r="B53" s="44" t="s">
        <v>21</v>
      </c>
      <c r="C53" s="45">
        <f>SUM(E53:J53)</f>
        <v>0</v>
      </c>
      <c r="D53" s="131"/>
      <c r="E53" s="177"/>
      <c r="F53" s="177"/>
      <c r="G53" s="177"/>
      <c r="H53" s="177"/>
      <c r="I53" s="177"/>
      <c r="J53" s="177"/>
      <c r="K53" s="46"/>
      <c r="L53" s="61"/>
      <c r="M53" s="48">
        <f t="shared" si="1"/>
        <v>0</v>
      </c>
      <c r="N53" s="49">
        <f>D53*E53</f>
        <v>0</v>
      </c>
      <c r="O53" s="49">
        <f>D53*F53</f>
        <v>0</v>
      </c>
      <c r="P53" s="49">
        <f>D53*G53</f>
        <v>0</v>
      </c>
      <c r="Q53" s="49">
        <f>D53*H53</f>
        <v>0</v>
      </c>
      <c r="R53" s="49">
        <f>D53*I53</f>
        <v>0</v>
      </c>
      <c r="S53" s="49">
        <f>D53*J53</f>
        <v>0</v>
      </c>
    </row>
    <row r="54" spans="1:19" x14ac:dyDescent="0.2">
      <c r="A54" s="323"/>
      <c r="B54" s="20" t="s">
        <v>4</v>
      </c>
      <c r="C54" s="279"/>
      <c r="D54" s="52"/>
      <c r="E54" s="178"/>
      <c r="F54" s="178"/>
      <c r="G54" s="178"/>
      <c r="H54" s="178"/>
      <c r="I54" s="178"/>
      <c r="J54" s="178"/>
      <c r="K54" s="54">
        <f>IF(C54="",(D53*$D$11),(D53*C54))</f>
        <v>0</v>
      </c>
      <c r="L54" s="61"/>
      <c r="M54" s="48">
        <f t="shared" si="1"/>
        <v>0</v>
      </c>
      <c r="N54" s="49">
        <f>K54*E53</f>
        <v>0</v>
      </c>
      <c r="O54" s="49">
        <f>K54*F53</f>
        <v>0</v>
      </c>
      <c r="P54" s="49">
        <f>K54*G53</f>
        <v>0</v>
      </c>
      <c r="Q54" s="49">
        <f>K54*H53</f>
        <v>0</v>
      </c>
      <c r="R54" s="49">
        <f>K54*I53</f>
        <v>0</v>
      </c>
      <c r="S54" s="49">
        <f>K54*J53</f>
        <v>0</v>
      </c>
    </row>
    <row r="55" spans="1:19" x14ac:dyDescent="0.2">
      <c r="A55" s="322">
        <f>D55/2</f>
        <v>0</v>
      </c>
      <c r="B55" s="44" t="s">
        <v>22</v>
      </c>
      <c r="C55" s="45">
        <f>SUM(E55:J55)</f>
        <v>0</v>
      </c>
      <c r="D55" s="131"/>
      <c r="E55" s="177"/>
      <c r="F55" s="177"/>
      <c r="G55" s="177"/>
      <c r="H55" s="177"/>
      <c r="I55" s="177"/>
      <c r="J55" s="177"/>
      <c r="K55" s="177"/>
      <c r="L55" s="378"/>
      <c r="M55" s="48">
        <f t="shared" si="1"/>
        <v>0</v>
      </c>
      <c r="N55" s="49">
        <f>D55*E55</f>
        <v>0</v>
      </c>
      <c r="O55" s="49">
        <f>D55*F55</f>
        <v>0</v>
      </c>
      <c r="P55" s="49">
        <f>D55*G55</f>
        <v>0</v>
      </c>
      <c r="Q55" s="49">
        <f>D55*H55</f>
        <v>0</v>
      </c>
      <c r="R55" s="49">
        <f>D55*I55</f>
        <v>0</v>
      </c>
      <c r="S55" s="49">
        <f>D55*J55</f>
        <v>0</v>
      </c>
    </row>
    <row r="56" spans="1:19" x14ac:dyDescent="0.2">
      <c r="A56" s="323"/>
      <c r="B56" s="20" t="s">
        <v>4</v>
      </c>
      <c r="C56" s="279"/>
      <c r="D56" s="52"/>
      <c r="E56" s="179"/>
      <c r="F56" s="179"/>
      <c r="G56" s="179"/>
      <c r="H56" s="179"/>
      <c r="I56" s="179"/>
      <c r="J56" s="179"/>
      <c r="K56" s="54">
        <f>IF(C56="",(D55*$D$11),(D55*C56))</f>
        <v>0</v>
      </c>
      <c r="L56" s="61"/>
      <c r="M56" s="48">
        <f t="shared" si="1"/>
        <v>0</v>
      </c>
      <c r="N56" s="49">
        <f>K56*E55</f>
        <v>0</v>
      </c>
      <c r="O56" s="49">
        <f>K56*F55</f>
        <v>0</v>
      </c>
      <c r="P56" s="49">
        <f>K56*G55</f>
        <v>0</v>
      </c>
      <c r="Q56" s="49">
        <f>K56*H55</f>
        <v>0</v>
      </c>
      <c r="R56" s="49">
        <f>K56*I55</f>
        <v>0</v>
      </c>
      <c r="S56" s="49">
        <f>K56*J55</f>
        <v>0</v>
      </c>
    </row>
    <row r="57" spans="1:19" x14ac:dyDescent="0.2">
      <c r="A57" s="322">
        <f>D57/2</f>
        <v>0</v>
      </c>
      <c r="B57" s="44" t="s">
        <v>23</v>
      </c>
      <c r="C57" s="45">
        <f>SUM(E57:J57)</f>
        <v>0</v>
      </c>
      <c r="D57" s="131"/>
      <c r="E57" s="177"/>
      <c r="F57" s="177"/>
      <c r="G57" s="177"/>
      <c r="H57" s="177"/>
      <c r="I57" s="177"/>
      <c r="J57" s="177"/>
      <c r="K57" s="46"/>
      <c r="L57" s="61"/>
      <c r="M57" s="48">
        <f t="shared" si="1"/>
        <v>0</v>
      </c>
      <c r="N57" s="49">
        <f>D57*E57</f>
        <v>0</v>
      </c>
      <c r="O57" s="49">
        <f>D57*F57</f>
        <v>0</v>
      </c>
      <c r="P57" s="49">
        <f>D57*G57</f>
        <v>0</v>
      </c>
      <c r="Q57" s="49">
        <f>D57*H57</f>
        <v>0</v>
      </c>
      <c r="R57" s="49">
        <f>D57*I57</f>
        <v>0</v>
      </c>
      <c r="S57" s="49">
        <f>D57*J57</f>
        <v>0</v>
      </c>
    </row>
    <row r="58" spans="1:19" x14ac:dyDescent="0.2">
      <c r="A58" s="323"/>
      <c r="B58" s="20" t="s">
        <v>4</v>
      </c>
      <c r="C58" s="279"/>
      <c r="D58" s="52"/>
      <c r="E58" s="178"/>
      <c r="F58" s="178"/>
      <c r="G58" s="178"/>
      <c r="H58" s="178"/>
      <c r="I58" s="178"/>
      <c r="J58" s="178"/>
      <c r="K58" s="54">
        <f>IF(C58="",(D57*$D$11),(D57*C58))</f>
        <v>0</v>
      </c>
      <c r="L58" s="61"/>
      <c r="M58" s="48">
        <f t="shared" si="1"/>
        <v>0</v>
      </c>
      <c r="N58" s="49">
        <f>K58*E57</f>
        <v>0</v>
      </c>
      <c r="O58" s="49">
        <f>K58*F57</f>
        <v>0</v>
      </c>
      <c r="P58" s="49">
        <f>K58*G57</f>
        <v>0</v>
      </c>
      <c r="Q58" s="49">
        <f>K58*H57</f>
        <v>0</v>
      </c>
      <c r="R58" s="49">
        <f>K58*I57</f>
        <v>0</v>
      </c>
      <c r="S58" s="49">
        <f>K58*J57</f>
        <v>0</v>
      </c>
    </row>
    <row r="59" spans="1:19" x14ac:dyDescent="0.2">
      <c r="A59" s="322">
        <f>D59/2</f>
        <v>0</v>
      </c>
      <c r="B59" s="44" t="s">
        <v>24</v>
      </c>
      <c r="C59" s="45">
        <f>SUM(E59:J59)</f>
        <v>0</v>
      </c>
      <c r="D59" s="131"/>
      <c r="E59" s="177"/>
      <c r="F59" s="177"/>
      <c r="G59" s="177"/>
      <c r="H59" s="177"/>
      <c r="I59" s="177"/>
      <c r="J59" s="177"/>
      <c r="K59" s="46"/>
      <c r="L59" s="61"/>
      <c r="M59" s="48">
        <f t="shared" si="1"/>
        <v>0</v>
      </c>
      <c r="N59" s="49">
        <f>D59*E59</f>
        <v>0</v>
      </c>
      <c r="O59" s="49">
        <f>D59*F59</f>
        <v>0</v>
      </c>
      <c r="P59" s="49">
        <f>D59*G59</f>
        <v>0</v>
      </c>
      <c r="Q59" s="49">
        <f>D59*H59</f>
        <v>0</v>
      </c>
      <c r="R59" s="49">
        <f>D59*I59</f>
        <v>0</v>
      </c>
      <c r="S59" s="49">
        <f>D59*J59</f>
        <v>0</v>
      </c>
    </row>
    <row r="60" spans="1:19" x14ac:dyDescent="0.2">
      <c r="A60" s="323"/>
      <c r="B60" s="20" t="s">
        <v>4</v>
      </c>
      <c r="C60" s="279"/>
      <c r="D60" s="52"/>
      <c r="E60" s="178"/>
      <c r="F60" s="178"/>
      <c r="G60" s="178"/>
      <c r="H60" s="178"/>
      <c r="I60" s="178"/>
      <c r="J60" s="178"/>
      <c r="K60" s="54">
        <f>IF(C60="",(D59*$D$11),(D59*C60))</f>
        <v>0</v>
      </c>
      <c r="L60" s="61"/>
      <c r="M60" s="48">
        <f t="shared" si="1"/>
        <v>0</v>
      </c>
      <c r="N60" s="49">
        <f>K60*E59</f>
        <v>0</v>
      </c>
      <c r="O60" s="49">
        <f>K60*F59</f>
        <v>0</v>
      </c>
      <c r="P60" s="49">
        <f>K60*G59</f>
        <v>0</v>
      </c>
      <c r="Q60" s="49">
        <f>K60*H59</f>
        <v>0</v>
      </c>
      <c r="R60" s="49">
        <f>K60*I59</f>
        <v>0</v>
      </c>
      <c r="S60" s="49">
        <f>K60*J59</f>
        <v>0</v>
      </c>
    </row>
    <row r="61" spans="1:19" x14ac:dyDescent="0.2">
      <c r="A61" s="322">
        <f>D61/2</f>
        <v>0</v>
      </c>
      <c r="B61" s="44" t="s">
        <v>25</v>
      </c>
      <c r="C61" s="45">
        <f>SUM(E61:J61)</f>
        <v>0</v>
      </c>
      <c r="D61" s="131"/>
      <c r="E61" s="177"/>
      <c r="F61" s="177"/>
      <c r="G61" s="177"/>
      <c r="H61" s="177"/>
      <c r="I61" s="177"/>
      <c r="J61" s="177"/>
      <c r="K61" s="46"/>
      <c r="L61" s="61"/>
      <c r="M61" s="48">
        <f t="shared" si="1"/>
        <v>0</v>
      </c>
      <c r="N61" s="49">
        <f>D61*E61</f>
        <v>0</v>
      </c>
      <c r="O61" s="49">
        <f>D61*F61</f>
        <v>0</v>
      </c>
      <c r="P61" s="49">
        <f>D61*G61</f>
        <v>0</v>
      </c>
      <c r="Q61" s="49">
        <f>D61*H61</f>
        <v>0</v>
      </c>
      <c r="R61" s="49">
        <f>D61*I61</f>
        <v>0</v>
      </c>
      <c r="S61" s="49">
        <f>D61*J61</f>
        <v>0</v>
      </c>
    </row>
    <row r="62" spans="1:19" x14ac:dyDescent="0.2">
      <c r="A62" s="323"/>
      <c r="B62" s="20" t="s">
        <v>4</v>
      </c>
      <c r="C62" s="279"/>
      <c r="D62" s="52"/>
      <c r="E62" s="178"/>
      <c r="F62" s="178"/>
      <c r="G62" s="178"/>
      <c r="H62" s="178"/>
      <c r="I62" s="178"/>
      <c r="J62" s="178"/>
      <c r="K62" s="54">
        <f>IF(C62="",(D61*$D$11),(D61*C62))</f>
        <v>0</v>
      </c>
      <c r="L62" s="61"/>
      <c r="M62" s="48">
        <f t="shared" si="1"/>
        <v>0</v>
      </c>
      <c r="N62" s="49">
        <f>K62*E61</f>
        <v>0</v>
      </c>
      <c r="O62" s="49">
        <f>K62*F61</f>
        <v>0</v>
      </c>
      <c r="P62" s="49">
        <f>K62*G61</f>
        <v>0</v>
      </c>
      <c r="Q62" s="49">
        <f>K62*H61</f>
        <v>0</v>
      </c>
      <c r="R62" s="49">
        <f>K62*I61</f>
        <v>0</v>
      </c>
      <c r="S62" s="49">
        <f>K62*J61</f>
        <v>0</v>
      </c>
    </row>
    <row r="63" spans="1:19" x14ac:dyDescent="0.2">
      <c r="A63" s="322">
        <f>D63/2</f>
        <v>0</v>
      </c>
      <c r="B63" s="44" t="s">
        <v>26</v>
      </c>
      <c r="C63" s="45">
        <f>SUM(E63:J63)</f>
        <v>0</v>
      </c>
      <c r="D63" s="131"/>
      <c r="E63" s="177"/>
      <c r="F63" s="177"/>
      <c r="G63" s="177"/>
      <c r="H63" s="177"/>
      <c r="I63" s="177"/>
      <c r="J63" s="177"/>
      <c r="K63" s="46"/>
      <c r="L63" s="61"/>
      <c r="M63" s="48">
        <f t="shared" si="1"/>
        <v>0</v>
      </c>
      <c r="N63" s="49">
        <f>D63*E63</f>
        <v>0</v>
      </c>
      <c r="O63" s="49">
        <f>D63*F63</f>
        <v>0</v>
      </c>
      <c r="P63" s="49">
        <f>D63*G63</f>
        <v>0</v>
      </c>
      <c r="Q63" s="49">
        <f>D63*H63</f>
        <v>0</v>
      </c>
      <c r="R63" s="49">
        <f>D63*I63</f>
        <v>0</v>
      </c>
      <c r="S63" s="49">
        <f>D63*J63</f>
        <v>0</v>
      </c>
    </row>
    <row r="64" spans="1:19" x14ac:dyDescent="0.2">
      <c r="A64" s="323"/>
      <c r="B64" s="20" t="s">
        <v>4</v>
      </c>
      <c r="C64" s="279"/>
      <c r="D64" s="52"/>
      <c r="E64" s="178"/>
      <c r="F64" s="178"/>
      <c r="G64" s="178"/>
      <c r="H64" s="178"/>
      <c r="I64" s="178"/>
      <c r="J64" s="178"/>
      <c r="K64" s="54">
        <f>IF(C64="",(D63*$D$11),(D63*C64))</f>
        <v>0</v>
      </c>
      <c r="L64" s="61"/>
      <c r="M64" s="48">
        <f t="shared" si="1"/>
        <v>0</v>
      </c>
      <c r="N64" s="49">
        <f>K64*E63</f>
        <v>0</v>
      </c>
      <c r="O64" s="49">
        <f>K64*F63</f>
        <v>0</v>
      </c>
      <c r="P64" s="49">
        <f>K64*G63</f>
        <v>0</v>
      </c>
      <c r="Q64" s="49">
        <f>K64*H63</f>
        <v>0</v>
      </c>
      <c r="R64" s="49">
        <f>K64*I63</f>
        <v>0</v>
      </c>
      <c r="S64" s="49">
        <f>K64*J63</f>
        <v>0</v>
      </c>
    </row>
    <row r="65" spans="1:19" x14ac:dyDescent="0.2">
      <c r="A65" s="322">
        <f>D65/2</f>
        <v>0</v>
      </c>
      <c r="B65" s="44" t="s">
        <v>27</v>
      </c>
      <c r="C65" s="45">
        <f>SUM(E65:J65)</f>
        <v>0</v>
      </c>
      <c r="D65" s="131"/>
      <c r="E65" s="177"/>
      <c r="F65" s="177"/>
      <c r="G65" s="177"/>
      <c r="H65" s="177"/>
      <c r="I65" s="177"/>
      <c r="J65" s="177"/>
      <c r="K65" s="46"/>
      <c r="L65" s="61"/>
      <c r="M65" s="48">
        <f t="shared" si="1"/>
        <v>0</v>
      </c>
      <c r="N65" s="49">
        <f>D65*E65</f>
        <v>0</v>
      </c>
      <c r="O65" s="49">
        <f>D65*F65</f>
        <v>0</v>
      </c>
      <c r="P65" s="49">
        <f>D65*G65</f>
        <v>0</v>
      </c>
      <c r="Q65" s="49">
        <f>D65*H65</f>
        <v>0</v>
      </c>
      <c r="R65" s="49">
        <f>D65*I65</f>
        <v>0</v>
      </c>
      <c r="S65" s="49">
        <f>D65*J65</f>
        <v>0</v>
      </c>
    </row>
    <row r="66" spans="1:19" x14ac:dyDescent="0.2">
      <c r="A66" s="323"/>
      <c r="B66" s="20" t="s">
        <v>4</v>
      </c>
      <c r="C66" s="279"/>
      <c r="D66" s="52"/>
      <c r="E66" s="178"/>
      <c r="F66" s="178"/>
      <c r="G66" s="178"/>
      <c r="H66" s="178"/>
      <c r="I66" s="178"/>
      <c r="J66" s="178"/>
      <c r="K66" s="54">
        <f>IF(C66="",(D65*$D$11),(D65*C66))</f>
        <v>0</v>
      </c>
      <c r="L66" s="61"/>
      <c r="M66" s="48">
        <f t="shared" si="1"/>
        <v>0</v>
      </c>
      <c r="N66" s="49">
        <f>K66*E65</f>
        <v>0</v>
      </c>
      <c r="O66" s="49">
        <f>K66*F65</f>
        <v>0</v>
      </c>
      <c r="P66" s="49">
        <f>K66*G65</f>
        <v>0</v>
      </c>
      <c r="Q66" s="49">
        <f>K66*H65</f>
        <v>0</v>
      </c>
      <c r="R66" s="49">
        <f>K66*I65</f>
        <v>0</v>
      </c>
      <c r="S66" s="49">
        <f>K66*J65</f>
        <v>0</v>
      </c>
    </row>
    <row r="67" spans="1:19" x14ac:dyDescent="0.2">
      <c r="A67" s="322">
        <f>D67/2</f>
        <v>0</v>
      </c>
      <c r="B67" s="44" t="s">
        <v>28</v>
      </c>
      <c r="C67" s="45">
        <f>SUM(E67:J67)</f>
        <v>0</v>
      </c>
      <c r="D67" s="131"/>
      <c r="E67" s="177"/>
      <c r="F67" s="177"/>
      <c r="G67" s="177"/>
      <c r="H67" s="177"/>
      <c r="I67" s="177"/>
      <c r="J67" s="177"/>
      <c r="K67" s="46"/>
      <c r="L67" s="61"/>
      <c r="M67" s="48">
        <f t="shared" si="1"/>
        <v>0</v>
      </c>
      <c r="N67" s="49">
        <f>D67*E67</f>
        <v>0</v>
      </c>
      <c r="O67" s="49">
        <f>D67*F67</f>
        <v>0</v>
      </c>
      <c r="P67" s="49">
        <f>D67*G67</f>
        <v>0</v>
      </c>
      <c r="Q67" s="49">
        <f>D67*H67</f>
        <v>0</v>
      </c>
      <c r="R67" s="49">
        <f>D67*I67</f>
        <v>0</v>
      </c>
      <c r="S67" s="49">
        <f>D67*J67</f>
        <v>0</v>
      </c>
    </row>
    <row r="68" spans="1:19" x14ac:dyDescent="0.2">
      <c r="A68" s="323"/>
      <c r="B68" s="20" t="s">
        <v>4</v>
      </c>
      <c r="C68" s="279"/>
      <c r="D68" s="52"/>
      <c r="E68" s="178"/>
      <c r="F68" s="178"/>
      <c r="G68" s="178"/>
      <c r="H68" s="178"/>
      <c r="I68" s="178"/>
      <c r="J68" s="178"/>
      <c r="K68" s="54">
        <f>IF(C68="",(D67*$D$11),(D67*C68))</f>
        <v>0</v>
      </c>
      <c r="L68" s="61"/>
      <c r="M68" s="48">
        <f t="shared" si="1"/>
        <v>0</v>
      </c>
      <c r="N68" s="49">
        <f>K68*E67</f>
        <v>0</v>
      </c>
      <c r="O68" s="49">
        <f>K68*F67</f>
        <v>0</v>
      </c>
      <c r="P68" s="49">
        <f>K68*G67</f>
        <v>0</v>
      </c>
      <c r="Q68" s="49">
        <f>K68*H67</f>
        <v>0</v>
      </c>
      <c r="R68" s="49">
        <f>K68*I67</f>
        <v>0</v>
      </c>
      <c r="S68" s="49">
        <f>K68*J67</f>
        <v>0</v>
      </c>
    </row>
    <row r="69" spans="1:19" x14ac:dyDescent="0.2">
      <c r="A69" s="322">
        <f>D69/2</f>
        <v>0</v>
      </c>
      <c r="B69" s="44" t="s">
        <v>29</v>
      </c>
      <c r="C69" s="45">
        <f>SUM(E69:J69)</f>
        <v>0</v>
      </c>
      <c r="D69" s="131"/>
      <c r="E69" s="177"/>
      <c r="F69" s="177"/>
      <c r="G69" s="177"/>
      <c r="H69" s="177"/>
      <c r="I69" s="177"/>
      <c r="J69" s="177"/>
      <c r="K69" s="46"/>
      <c r="L69" s="61"/>
      <c r="M69" s="48">
        <f t="shared" si="1"/>
        <v>0</v>
      </c>
      <c r="N69" s="49">
        <f>D69*E69</f>
        <v>0</v>
      </c>
      <c r="O69" s="49">
        <f>D69*F69</f>
        <v>0</v>
      </c>
      <c r="P69" s="49">
        <f>D69*G69</f>
        <v>0</v>
      </c>
      <c r="Q69" s="49">
        <f>D69*H69</f>
        <v>0</v>
      </c>
      <c r="R69" s="49">
        <f>D69*I69</f>
        <v>0</v>
      </c>
      <c r="S69" s="49">
        <f>D69*J69</f>
        <v>0</v>
      </c>
    </row>
    <row r="70" spans="1:19" x14ac:dyDescent="0.2">
      <c r="A70" s="323"/>
      <c r="B70" s="20" t="s">
        <v>4</v>
      </c>
      <c r="C70" s="279"/>
      <c r="D70" s="52"/>
      <c r="E70" s="178"/>
      <c r="F70" s="178"/>
      <c r="G70" s="178"/>
      <c r="H70" s="178"/>
      <c r="I70" s="178"/>
      <c r="J70" s="178"/>
      <c r="K70" s="54">
        <f>IF(C70="",(D69*$D$11),(D69*C70))</f>
        <v>0</v>
      </c>
      <c r="L70" s="61"/>
      <c r="M70" s="48">
        <f t="shared" si="1"/>
        <v>0</v>
      </c>
      <c r="N70" s="49">
        <f>K70*E69</f>
        <v>0</v>
      </c>
      <c r="O70" s="49">
        <f>K70*F69</f>
        <v>0</v>
      </c>
      <c r="P70" s="49">
        <f>K70*G69</f>
        <v>0</v>
      </c>
      <c r="Q70" s="49">
        <f>K70*H69</f>
        <v>0</v>
      </c>
      <c r="R70" s="49">
        <f>K70*I69</f>
        <v>0</v>
      </c>
      <c r="S70" s="49">
        <f>K70*J69</f>
        <v>0</v>
      </c>
    </row>
    <row r="71" spans="1:19" x14ac:dyDescent="0.2">
      <c r="A71" s="322">
        <f>D71/2</f>
        <v>0</v>
      </c>
      <c r="B71" s="44" t="s">
        <v>30</v>
      </c>
      <c r="C71" s="45">
        <f>SUM(E71:J71)</f>
        <v>0</v>
      </c>
      <c r="D71" s="131"/>
      <c r="E71" s="177"/>
      <c r="F71" s="177"/>
      <c r="G71" s="177"/>
      <c r="H71" s="177"/>
      <c r="I71" s="177"/>
      <c r="J71" s="177"/>
      <c r="K71" s="177"/>
      <c r="L71" s="378"/>
      <c r="M71" s="48">
        <f t="shared" si="1"/>
        <v>0</v>
      </c>
      <c r="N71" s="49">
        <f>D71*E71</f>
        <v>0</v>
      </c>
      <c r="O71" s="49">
        <f>D71*F71</f>
        <v>0</v>
      </c>
      <c r="P71" s="49">
        <f>D71*G71</f>
        <v>0</v>
      </c>
      <c r="Q71" s="49">
        <f>D71*H71</f>
        <v>0</v>
      </c>
      <c r="R71" s="49">
        <f>D71*I71</f>
        <v>0</v>
      </c>
      <c r="S71" s="49">
        <f>D71*J71</f>
        <v>0</v>
      </c>
    </row>
    <row r="72" spans="1:19" x14ac:dyDescent="0.2">
      <c r="A72" s="323"/>
      <c r="B72" s="20" t="s">
        <v>4</v>
      </c>
      <c r="C72" s="279"/>
      <c r="D72" s="52"/>
      <c r="E72" s="178"/>
      <c r="F72" s="178"/>
      <c r="G72" s="178"/>
      <c r="H72" s="178"/>
      <c r="I72" s="178"/>
      <c r="J72" s="178"/>
      <c r="K72" s="54">
        <f>IF(C72="",(D71*$D$11),(D71*C72))</f>
        <v>0</v>
      </c>
      <c r="L72" s="61"/>
      <c r="M72" s="48">
        <f t="shared" si="1"/>
        <v>0</v>
      </c>
      <c r="N72" s="49">
        <f>K72*E71</f>
        <v>0</v>
      </c>
      <c r="O72" s="49">
        <f>K72*F71</f>
        <v>0</v>
      </c>
      <c r="P72" s="49">
        <f>K72*G71</f>
        <v>0</v>
      </c>
      <c r="Q72" s="49">
        <f>K72*H71</f>
        <v>0</v>
      </c>
      <c r="R72" s="49">
        <f>K72*I71</f>
        <v>0</v>
      </c>
      <c r="S72" s="49">
        <f>K72*J71</f>
        <v>0</v>
      </c>
    </row>
    <row r="73" spans="1:19" x14ac:dyDescent="0.2">
      <c r="A73" s="322">
        <f>D73/2</f>
        <v>0</v>
      </c>
      <c r="B73" s="44" t="s">
        <v>31</v>
      </c>
      <c r="C73" s="45">
        <f>SUM(E73:J73)</f>
        <v>0</v>
      </c>
      <c r="D73" s="131"/>
      <c r="E73" s="177"/>
      <c r="F73" s="177"/>
      <c r="G73" s="177"/>
      <c r="H73" s="177"/>
      <c r="I73" s="177"/>
      <c r="J73" s="177"/>
      <c r="K73" s="46"/>
      <c r="L73" s="61"/>
      <c r="M73" s="48">
        <f t="shared" si="1"/>
        <v>0</v>
      </c>
      <c r="N73" s="49">
        <f>D73*E73</f>
        <v>0</v>
      </c>
      <c r="O73" s="49">
        <f>D73*F73</f>
        <v>0</v>
      </c>
      <c r="P73" s="49">
        <f>D73*G73</f>
        <v>0</v>
      </c>
      <c r="Q73" s="49">
        <f>D73*H73</f>
        <v>0</v>
      </c>
      <c r="R73" s="49">
        <f>D73*I73</f>
        <v>0</v>
      </c>
      <c r="S73" s="49">
        <f>D73*J73</f>
        <v>0</v>
      </c>
    </row>
    <row r="74" spans="1:19" x14ac:dyDescent="0.2">
      <c r="A74" s="323"/>
      <c r="B74" s="20" t="s">
        <v>4</v>
      </c>
      <c r="C74" s="279"/>
      <c r="D74" s="52"/>
      <c r="E74" s="178"/>
      <c r="F74" s="178"/>
      <c r="G74" s="178"/>
      <c r="H74" s="178"/>
      <c r="I74" s="178"/>
      <c r="J74" s="178"/>
      <c r="K74" s="54">
        <f>IF(C74="",(D73*$D$11),(D73*C74))</f>
        <v>0</v>
      </c>
      <c r="L74" s="61"/>
      <c r="M74" s="48">
        <f t="shared" si="1"/>
        <v>0</v>
      </c>
      <c r="N74" s="49">
        <f>K74*E73</f>
        <v>0</v>
      </c>
      <c r="O74" s="49">
        <f>K74*F73</f>
        <v>0</v>
      </c>
      <c r="P74" s="49">
        <f>K74*G73</f>
        <v>0</v>
      </c>
      <c r="Q74" s="49">
        <f>K74*H73</f>
        <v>0</v>
      </c>
      <c r="R74" s="49">
        <f>K74*I73</f>
        <v>0</v>
      </c>
      <c r="S74" s="49">
        <f>K74*J73</f>
        <v>0</v>
      </c>
    </row>
    <row r="75" spans="1:19" x14ac:dyDescent="0.2">
      <c r="A75" s="322">
        <f>D75/2</f>
        <v>0</v>
      </c>
      <c r="B75" s="44" t="s">
        <v>32</v>
      </c>
      <c r="C75" s="45">
        <f>SUM(E75:J75)</f>
        <v>0</v>
      </c>
      <c r="D75" s="131"/>
      <c r="E75" s="177"/>
      <c r="F75" s="177"/>
      <c r="G75" s="177"/>
      <c r="H75" s="177"/>
      <c r="I75" s="177"/>
      <c r="J75" s="177"/>
      <c r="K75" s="46"/>
      <c r="L75" s="61"/>
      <c r="M75" s="48">
        <f t="shared" si="1"/>
        <v>0</v>
      </c>
      <c r="N75" s="49">
        <f>D75*E75</f>
        <v>0</v>
      </c>
      <c r="O75" s="49">
        <f>D75*F75</f>
        <v>0</v>
      </c>
      <c r="P75" s="49">
        <f>D75*G75</f>
        <v>0</v>
      </c>
      <c r="Q75" s="49">
        <f>D75*H75</f>
        <v>0</v>
      </c>
      <c r="R75" s="49">
        <f>D75*I75</f>
        <v>0</v>
      </c>
      <c r="S75" s="49">
        <f>D75*J75</f>
        <v>0</v>
      </c>
    </row>
    <row r="76" spans="1:19" x14ac:dyDescent="0.2">
      <c r="A76" s="323"/>
      <c r="B76" s="20" t="s">
        <v>4</v>
      </c>
      <c r="C76" s="279"/>
      <c r="D76" s="52"/>
      <c r="E76" s="178"/>
      <c r="F76" s="178"/>
      <c r="G76" s="178"/>
      <c r="H76" s="178"/>
      <c r="I76" s="178"/>
      <c r="J76" s="178"/>
      <c r="K76" s="54">
        <f>IF(C76="",(D75*$D$11),(D75*C76))</f>
        <v>0</v>
      </c>
      <c r="L76" s="61"/>
      <c r="M76" s="48">
        <f t="shared" si="1"/>
        <v>0</v>
      </c>
      <c r="N76" s="49">
        <f>K76*E75</f>
        <v>0</v>
      </c>
      <c r="O76" s="49">
        <f>K76*F75</f>
        <v>0</v>
      </c>
      <c r="P76" s="49">
        <f>K76*G75</f>
        <v>0</v>
      </c>
      <c r="Q76" s="49">
        <f>K76*H75</f>
        <v>0</v>
      </c>
      <c r="R76" s="49">
        <f>K76*I75</f>
        <v>0</v>
      </c>
      <c r="S76" s="49">
        <f>K76*J75</f>
        <v>0</v>
      </c>
    </row>
    <row r="77" spans="1:19" x14ac:dyDescent="0.2">
      <c r="A77" s="322">
        <f>D77/2</f>
        <v>0</v>
      </c>
      <c r="B77" s="44" t="s">
        <v>33</v>
      </c>
      <c r="C77" s="45">
        <f>SUM(E77:J77)</f>
        <v>0</v>
      </c>
      <c r="D77" s="131"/>
      <c r="E77" s="177"/>
      <c r="F77" s="177"/>
      <c r="G77" s="177"/>
      <c r="H77" s="177"/>
      <c r="I77" s="177"/>
      <c r="J77" s="177"/>
      <c r="K77" s="46"/>
      <c r="L77" s="61"/>
      <c r="M77" s="48">
        <f t="shared" si="1"/>
        <v>0</v>
      </c>
      <c r="N77" s="49">
        <f>D77*E77</f>
        <v>0</v>
      </c>
      <c r="O77" s="49">
        <f>D77*F77</f>
        <v>0</v>
      </c>
      <c r="P77" s="49">
        <f>D77*G77</f>
        <v>0</v>
      </c>
      <c r="Q77" s="49">
        <f>D77*H77</f>
        <v>0</v>
      </c>
      <c r="R77" s="49">
        <f>D77*I77</f>
        <v>0</v>
      </c>
      <c r="S77" s="49">
        <f>D77*J77</f>
        <v>0</v>
      </c>
    </row>
    <row r="78" spans="1:19" x14ac:dyDescent="0.2">
      <c r="A78" s="323"/>
      <c r="B78" s="20" t="s">
        <v>4</v>
      </c>
      <c r="C78" s="279"/>
      <c r="D78" s="52"/>
      <c r="E78" s="178"/>
      <c r="F78" s="178"/>
      <c r="G78" s="178"/>
      <c r="H78" s="178"/>
      <c r="I78" s="178"/>
      <c r="J78" s="178"/>
      <c r="K78" s="54">
        <f>IF(C78="",(D77*$D$11),(D77*C78))</f>
        <v>0</v>
      </c>
      <c r="L78" s="61"/>
      <c r="M78" s="48">
        <f t="shared" si="1"/>
        <v>0</v>
      </c>
      <c r="N78" s="49">
        <f>K78*E77</f>
        <v>0</v>
      </c>
      <c r="O78" s="49">
        <f>K78*F77</f>
        <v>0</v>
      </c>
      <c r="P78" s="49">
        <f>K78*G77</f>
        <v>0</v>
      </c>
      <c r="Q78" s="49">
        <f>K78*H77</f>
        <v>0</v>
      </c>
      <c r="R78" s="49">
        <f>K78*I77</f>
        <v>0</v>
      </c>
      <c r="S78" s="49">
        <f>K78*J77</f>
        <v>0</v>
      </c>
    </row>
    <row r="79" spans="1:19" x14ac:dyDescent="0.2">
      <c r="A79" s="322">
        <f>D79/2</f>
        <v>0</v>
      </c>
      <c r="B79" s="44" t="s">
        <v>44</v>
      </c>
      <c r="C79" s="45">
        <f>SUM(E79:J79)</f>
        <v>0</v>
      </c>
      <c r="D79" s="131"/>
      <c r="E79" s="177"/>
      <c r="F79" s="177"/>
      <c r="G79" s="177"/>
      <c r="H79" s="177"/>
      <c r="I79" s="177"/>
      <c r="J79" s="177"/>
      <c r="K79" s="46"/>
      <c r="L79" s="61"/>
      <c r="M79" s="48">
        <f t="shared" si="1"/>
        <v>0</v>
      </c>
      <c r="N79" s="49">
        <f>D79*E79</f>
        <v>0</v>
      </c>
      <c r="O79" s="49">
        <f>D79*F79</f>
        <v>0</v>
      </c>
      <c r="P79" s="49">
        <f>D79*G79</f>
        <v>0</v>
      </c>
      <c r="Q79" s="49">
        <f>D79*H79</f>
        <v>0</v>
      </c>
      <c r="R79" s="49">
        <f>D79*I79</f>
        <v>0</v>
      </c>
      <c r="S79" s="49">
        <f>D79*J79</f>
        <v>0</v>
      </c>
    </row>
    <row r="80" spans="1:19" x14ac:dyDescent="0.2">
      <c r="A80" s="323"/>
      <c r="B80" s="20" t="s">
        <v>4</v>
      </c>
      <c r="C80" s="279"/>
      <c r="D80" s="52"/>
      <c r="E80" s="178"/>
      <c r="F80" s="178"/>
      <c r="G80" s="178"/>
      <c r="H80" s="178"/>
      <c r="I80" s="178"/>
      <c r="J80" s="178"/>
      <c r="K80" s="54">
        <f>IF(C80="",(D79*$D$11),(D79*C80))</f>
        <v>0</v>
      </c>
      <c r="L80" s="61"/>
      <c r="M80" s="48">
        <f t="shared" si="1"/>
        <v>0</v>
      </c>
      <c r="N80" s="49">
        <f>K80*E79</f>
        <v>0</v>
      </c>
      <c r="O80" s="49">
        <f>K80*F79</f>
        <v>0</v>
      </c>
      <c r="P80" s="49">
        <f>K80*G79</f>
        <v>0</v>
      </c>
      <c r="Q80" s="49">
        <f>K80*H79</f>
        <v>0</v>
      </c>
      <c r="R80" s="49">
        <f>K80*I79</f>
        <v>0</v>
      </c>
      <c r="S80" s="49">
        <f>K80*J79</f>
        <v>0</v>
      </c>
    </row>
    <row r="81" spans="1:20" x14ac:dyDescent="0.2">
      <c r="A81" s="322">
        <f>D81/2</f>
        <v>0</v>
      </c>
      <c r="B81" s="44" t="s">
        <v>45</v>
      </c>
      <c r="C81" s="45">
        <f>SUM(E81:J81)</f>
        <v>0</v>
      </c>
      <c r="D81" s="131"/>
      <c r="E81" s="177"/>
      <c r="F81" s="177"/>
      <c r="G81" s="177"/>
      <c r="H81" s="177"/>
      <c r="I81" s="177"/>
      <c r="J81" s="177"/>
      <c r="K81" s="46"/>
      <c r="L81" s="61"/>
      <c r="M81" s="48">
        <f t="shared" si="1"/>
        <v>0</v>
      </c>
      <c r="N81" s="49">
        <f>D81*E81</f>
        <v>0</v>
      </c>
      <c r="O81" s="49">
        <f>D81*F81</f>
        <v>0</v>
      </c>
      <c r="P81" s="49">
        <f>D81*G81</f>
        <v>0</v>
      </c>
      <c r="Q81" s="49">
        <f>D81*H81</f>
        <v>0</v>
      </c>
      <c r="R81" s="49">
        <f>D81*I81</f>
        <v>0</v>
      </c>
      <c r="S81" s="49">
        <f>D81*J81</f>
        <v>0</v>
      </c>
    </row>
    <row r="82" spans="1:20" x14ac:dyDescent="0.2">
      <c r="A82" s="323"/>
      <c r="B82" s="20" t="s">
        <v>4</v>
      </c>
      <c r="C82" s="279"/>
      <c r="D82" s="52"/>
      <c r="E82" s="178"/>
      <c r="F82" s="178"/>
      <c r="G82" s="178"/>
      <c r="H82" s="178"/>
      <c r="I82" s="178"/>
      <c r="J82" s="178"/>
      <c r="K82" s="54">
        <f>IF(C82="",(D81*$D$11),(D81*C82))</f>
        <v>0</v>
      </c>
      <c r="L82" s="61"/>
      <c r="M82" s="48">
        <f t="shared" si="1"/>
        <v>0</v>
      </c>
      <c r="N82" s="49">
        <f>K82*E81</f>
        <v>0</v>
      </c>
      <c r="O82" s="49">
        <f>K82*F81</f>
        <v>0</v>
      </c>
      <c r="P82" s="49">
        <f>K82*G81</f>
        <v>0</v>
      </c>
      <c r="Q82" s="49">
        <f>K82*H81</f>
        <v>0</v>
      </c>
      <c r="R82" s="49">
        <f>K82*I81</f>
        <v>0</v>
      </c>
      <c r="S82" s="49">
        <f>K82*J81</f>
        <v>0</v>
      </c>
    </row>
    <row r="83" spans="1:20" x14ac:dyDescent="0.2">
      <c r="A83" s="322">
        <f>D83/2</f>
        <v>0</v>
      </c>
      <c r="B83" s="44" t="s">
        <v>46</v>
      </c>
      <c r="C83" s="45">
        <f>SUM(E83:J83)</f>
        <v>0</v>
      </c>
      <c r="D83" s="131"/>
      <c r="E83" s="177"/>
      <c r="F83" s="177"/>
      <c r="G83" s="177"/>
      <c r="H83" s="177"/>
      <c r="I83" s="177"/>
      <c r="J83" s="177"/>
      <c r="K83" s="46"/>
      <c r="L83" s="61"/>
      <c r="M83" s="48">
        <f t="shared" ref="M83:M84" si="2">SUM(N83:R83)</f>
        <v>0</v>
      </c>
      <c r="N83" s="49">
        <f>D83*E83</f>
        <v>0</v>
      </c>
      <c r="O83" s="49">
        <f>D83*F83</f>
        <v>0</v>
      </c>
      <c r="P83" s="49">
        <f>D83*G83</f>
        <v>0</v>
      </c>
      <c r="Q83" s="49">
        <f>D83*H83</f>
        <v>0</v>
      </c>
      <c r="R83" s="49">
        <f>D83*I83</f>
        <v>0</v>
      </c>
      <c r="S83" s="49">
        <f>D83*J83</f>
        <v>0</v>
      </c>
    </row>
    <row r="84" spans="1:20" x14ac:dyDescent="0.2">
      <c r="A84" s="323"/>
      <c r="B84" s="20" t="s">
        <v>4</v>
      </c>
      <c r="C84" s="279"/>
      <c r="D84" s="52"/>
      <c r="E84" s="53"/>
      <c r="F84" s="53"/>
      <c r="G84" s="53"/>
      <c r="H84" s="53"/>
      <c r="I84" s="53"/>
      <c r="J84" s="53"/>
      <c r="K84" s="54">
        <f>IF(C84="",(D83*$D$11),(D83*C84))</f>
        <v>0</v>
      </c>
      <c r="L84" s="61"/>
      <c r="M84" s="48">
        <f t="shared" si="2"/>
        <v>0</v>
      </c>
      <c r="N84" s="49">
        <f>K84*E83</f>
        <v>0</v>
      </c>
      <c r="O84" s="49">
        <f>K84*F83</f>
        <v>0</v>
      </c>
      <c r="P84" s="49">
        <f>K84*G83</f>
        <v>0</v>
      </c>
      <c r="Q84" s="49">
        <f>K84*H83</f>
        <v>0</v>
      </c>
      <c r="R84" s="49">
        <f>K84*I83</f>
        <v>0</v>
      </c>
      <c r="S84" s="49">
        <f>K84*J83</f>
        <v>0</v>
      </c>
    </row>
    <row r="85" spans="1:20" ht="39.4" customHeight="1" x14ac:dyDescent="0.2">
      <c r="A85" s="56"/>
      <c r="B85" s="589" t="s">
        <v>101</v>
      </c>
      <c r="C85" s="11" t="s">
        <v>115</v>
      </c>
      <c r="D85" s="12" t="s">
        <v>173</v>
      </c>
      <c r="E85" s="13" t="s">
        <v>134</v>
      </c>
      <c r="F85" s="13" t="s">
        <v>174</v>
      </c>
      <c r="G85" s="13" t="s">
        <v>130</v>
      </c>
      <c r="H85" s="165" t="s">
        <v>131</v>
      </c>
      <c r="I85" s="272" t="s">
        <v>175</v>
      </c>
      <c r="J85" s="350" t="s">
        <v>304</v>
      </c>
      <c r="K85" s="166"/>
      <c r="L85" s="61"/>
      <c r="M85" s="47"/>
      <c r="N85" s="24"/>
      <c r="O85" s="24"/>
      <c r="P85" s="24"/>
      <c r="Q85" s="24"/>
      <c r="R85" s="24"/>
      <c r="S85" s="24"/>
    </row>
    <row r="86" spans="1:20" s="59" customFormat="1" ht="33" customHeight="1" x14ac:dyDescent="0.2">
      <c r="A86" s="56"/>
      <c r="B86" s="590"/>
      <c r="C86" s="280">
        <f>SUM(C19,C21,C23,C25,C27,C29,C31,C33,C35,C37,C39,C41,C43,C45,C47,C49,C51,C53,C55,C57,C59,C61,C63,C65,C67,C69,C71,C73,C75,C77,C79,C81,C83)</f>
        <v>0</v>
      </c>
      <c r="D86" s="52"/>
      <c r="E86" s="57">
        <f t="shared" ref="E86:J86" si="3">SUM(E45:E84)</f>
        <v>0</v>
      </c>
      <c r="F86" s="58">
        <f t="shared" si="3"/>
        <v>0</v>
      </c>
      <c r="G86" s="58">
        <f t="shared" si="3"/>
        <v>0</v>
      </c>
      <c r="H86" s="58">
        <f t="shared" si="3"/>
        <v>0</v>
      </c>
      <c r="I86" s="58">
        <f t="shared" si="3"/>
        <v>0</v>
      </c>
      <c r="J86" s="58">
        <f t="shared" si="3"/>
        <v>0</v>
      </c>
      <c r="K86" s="54"/>
      <c r="L86" s="61"/>
      <c r="M86" s="47"/>
      <c r="N86" s="47"/>
      <c r="O86" s="47"/>
      <c r="P86" s="47"/>
      <c r="Q86" s="47"/>
      <c r="R86" s="47"/>
      <c r="S86" s="47"/>
    </row>
    <row r="87" spans="1:20" ht="30.75" customHeight="1" x14ac:dyDescent="0.2">
      <c r="A87" s="60"/>
      <c r="B87" s="10"/>
      <c r="C87" s="10"/>
      <c r="D87" s="10"/>
      <c r="E87" s="10"/>
      <c r="F87" s="10"/>
      <c r="G87" s="10"/>
      <c r="H87" s="10"/>
      <c r="I87" s="10"/>
      <c r="J87" s="10"/>
      <c r="K87" s="10"/>
      <c r="L87" s="10"/>
      <c r="M87" s="61"/>
      <c r="N87" s="61"/>
      <c r="O87" s="61"/>
      <c r="P87" s="61"/>
      <c r="Q87" s="61"/>
      <c r="R87" s="61"/>
      <c r="S87" s="61"/>
      <c r="T87" s="61"/>
    </row>
    <row r="88" spans="1:20" ht="15.75" customHeight="1" x14ac:dyDescent="0.2">
      <c r="A88" s="56"/>
      <c r="B88" s="62" t="s">
        <v>100</v>
      </c>
      <c r="C88" s="63"/>
      <c r="D88" s="63"/>
      <c r="E88" s="63"/>
      <c r="F88" s="63"/>
      <c r="G88" s="63"/>
      <c r="H88" s="63"/>
      <c r="I88" s="63"/>
      <c r="J88" s="256"/>
      <c r="K88" s="368"/>
      <c r="L88" s="47"/>
      <c r="M88" s="261"/>
      <c r="N88" s="262"/>
      <c r="O88" s="262"/>
      <c r="P88" s="262"/>
      <c r="Q88" s="262"/>
      <c r="R88" s="263"/>
      <c r="S88" s="263"/>
    </row>
    <row r="89" spans="1:20" ht="28.5" customHeight="1" x14ac:dyDescent="0.2">
      <c r="A89" s="575" t="s">
        <v>117</v>
      </c>
      <c r="B89" s="253" t="s">
        <v>13</v>
      </c>
      <c r="C89" s="45">
        <f>SUM(E89:I89)</f>
        <v>0</v>
      </c>
      <c r="D89" s="131"/>
      <c r="E89" s="578" t="s">
        <v>116</v>
      </c>
      <c r="F89" s="132"/>
      <c r="G89" s="578" t="s">
        <v>116</v>
      </c>
      <c r="H89" s="132"/>
      <c r="I89" s="132"/>
      <c r="J89" s="578" t="s">
        <v>116</v>
      </c>
      <c r="K89" s="369"/>
      <c r="L89" s="47"/>
      <c r="M89" s="64">
        <f>SUM(N89:R89)</f>
        <v>0</v>
      </c>
      <c r="N89" s="539" t="s">
        <v>116</v>
      </c>
      <c r="O89" s="65">
        <f>D89*F89</f>
        <v>0</v>
      </c>
      <c r="P89" s="539" t="s">
        <v>116</v>
      </c>
      <c r="Q89" s="65">
        <f>D89*H89</f>
        <v>0</v>
      </c>
      <c r="R89" s="65">
        <f>D89*I89</f>
        <v>0</v>
      </c>
      <c r="S89" s="539" t="s">
        <v>116</v>
      </c>
    </row>
    <row r="90" spans="1:20" x14ac:dyDescent="0.2">
      <c r="A90" s="576"/>
      <c r="B90" s="55" t="s">
        <v>4</v>
      </c>
      <c r="C90" s="257"/>
      <c r="D90" s="264"/>
      <c r="E90" s="539"/>
      <c r="F90" s="265"/>
      <c r="G90" s="539"/>
      <c r="H90" s="265"/>
      <c r="I90" s="265"/>
      <c r="J90" s="539"/>
      <c r="K90" s="61"/>
      <c r="L90" s="47"/>
      <c r="M90" s="48">
        <f>SUM(N90:R90)</f>
        <v>0</v>
      </c>
      <c r="N90" s="539"/>
      <c r="O90" s="49">
        <f>J90*F89</f>
        <v>0</v>
      </c>
      <c r="P90" s="539"/>
      <c r="Q90" s="49">
        <f t="shared" ref="Q90:Q92" si="4">D90*H90</f>
        <v>0</v>
      </c>
      <c r="R90" s="49">
        <f>J90*I89</f>
        <v>0</v>
      </c>
      <c r="S90" s="539"/>
    </row>
    <row r="91" spans="1:20" x14ac:dyDescent="0.2">
      <c r="A91" s="576"/>
      <c r="B91" s="253" t="s">
        <v>119</v>
      </c>
      <c r="C91" s="45">
        <f>SUM(E91:I91)</f>
        <v>0</v>
      </c>
      <c r="D91" s="131"/>
      <c r="E91" s="539"/>
      <c r="F91" s="132"/>
      <c r="G91" s="539"/>
      <c r="H91" s="132"/>
      <c r="I91" s="132"/>
      <c r="J91" s="539"/>
      <c r="K91" s="369"/>
      <c r="L91" s="47"/>
      <c r="M91" s="48">
        <f>SUM(N91:R91)</f>
        <v>0</v>
      </c>
      <c r="N91" s="539"/>
      <c r="O91" s="49">
        <f>D91*F91</f>
        <v>0</v>
      </c>
      <c r="P91" s="539"/>
      <c r="Q91" s="49">
        <f t="shared" si="4"/>
        <v>0</v>
      </c>
      <c r="R91" s="49">
        <f>D91*I91</f>
        <v>0</v>
      </c>
      <c r="S91" s="539"/>
    </row>
    <row r="92" spans="1:20" x14ac:dyDescent="0.2">
      <c r="A92" s="577"/>
      <c r="B92" s="55" t="s">
        <v>4</v>
      </c>
      <c r="C92" s="257"/>
      <c r="D92" s="264"/>
      <c r="E92" s="540"/>
      <c r="F92" s="265"/>
      <c r="G92" s="540"/>
      <c r="H92" s="265"/>
      <c r="I92" s="265"/>
      <c r="J92" s="540"/>
      <c r="K92" s="61"/>
      <c r="L92" s="47"/>
      <c r="M92" s="48">
        <f>SUM(N92:R92)</f>
        <v>0</v>
      </c>
      <c r="N92" s="540"/>
      <c r="O92" s="49">
        <f>J92*F91</f>
        <v>0</v>
      </c>
      <c r="P92" s="540"/>
      <c r="Q92" s="49">
        <f t="shared" si="4"/>
        <v>0</v>
      </c>
      <c r="R92" s="49">
        <f>J92*I91</f>
        <v>0</v>
      </c>
      <c r="S92" s="540"/>
    </row>
    <row r="93" spans="1:20" ht="33.4" customHeight="1" x14ac:dyDescent="0.2">
      <c r="B93" s="652" t="s">
        <v>169</v>
      </c>
      <c r="C93" s="653"/>
      <c r="D93" s="653"/>
      <c r="E93" s="653"/>
      <c r="F93" s="653"/>
      <c r="G93" s="653"/>
      <c r="H93" s="653"/>
      <c r="I93" s="653"/>
      <c r="J93" s="653"/>
      <c r="K93" s="653"/>
      <c r="L93" s="66"/>
      <c r="M93" s="67">
        <f>SUM(M87:M92)</f>
        <v>0</v>
      </c>
      <c r="N93" s="67">
        <f t="shared" ref="N93:R93" si="5">SUM(N19:N92)</f>
        <v>0</v>
      </c>
      <c r="O93" s="67">
        <f t="shared" si="5"/>
        <v>0</v>
      </c>
      <c r="P93" s="67">
        <f t="shared" si="5"/>
        <v>0</v>
      </c>
      <c r="Q93" s="67">
        <f t="shared" si="5"/>
        <v>0</v>
      </c>
      <c r="R93" s="67">
        <f t="shared" si="5"/>
        <v>0</v>
      </c>
      <c r="S93" s="67">
        <f t="shared" ref="S93" si="6">SUM(S19:S92)</f>
        <v>0</v>
      </c>
    </row>
    <row r="94" spans="1:20" x14ac:dyDescent="0.2">
      <c r="A94" s="68"/>
      <c r="B94" s="69"/>
      <c r="C94" s="69"/>
      <c r="D94" s="70"/>
      <c r="J94" s="73"/>
      <c r="K94" s="73"/>
      <c r="L94" s="66"/>
      <c r="M94" s="74"/>
      <c r="N94" s="49"/>
      <c r="O94" s="49"/>
      <c r="P94" s="49"/>
      <c r="Q94" s="49"/>
      <c r="R94" s="49"/>
      <c r="S94" s="49"/>
    </row>
    <row r="95" spans="1:20" ht="36" customHeight="1" x14ac:dyDescent="0.2">
      <c r="A95" s="595" t="s">
        <v>163</v>
      </c>
      <c r="B95" s="595"/>
      <c r="C95" s="105"/>
      <c r="D95" s="106"/>
      <c r="E95" s="107"/>
      <c r="F95" s="107"/>
      <c r="G95" s="108"/>
      <c r="H95" s="108"/>
      <c r="I95" s="108"/>
      <c r="J95" s="109"/>
      <c r="K95" s="109"/>
      <c r="L95" s="110"/>
      <c r="M95" s="111"/>
      <c r="N95" s="112"/>
      <c r="O95" s="112"/>
      <c r="P95" s="112"/>
      <c r="Q95" s="112"/>
      <c r="R95" s="112"/>
      <c r="S95" s="112"/>
    </row>
    <row r="96" spans="1:20" ht="30.75" customHeight="1" x14ac:dyDescent="0.2">
      <c r="A96" s="75"/>
      <c r="B96" s="75"/>
      <c r="C96" s="75"/>
      <c r="D96" s="76"/>
      <c r="E96" s="77"/>
      <c r="F96" s="77"/>
      <c r="G96" s="78"/>
      <c r="H96" s="78"/>
      <c r="I96" s="78"/>
      <c r="J96" s="76"/>
      <c r="K96" s="76"/>
      <c r="L96" s="79"/>
      <c r="M96" s="239" t="s">
        <v>3</v>
      </c>
      <c r="N96" s="594" t="str">
        <f t="shared" ref="N96:S96" si="7">N15</f>
        <v>General Fund</v>
      </c>
      <c r="O96" s="562" t="str">
        <f t="shared" si="7"/>
        <v xml:space="preserve">Medicaid </v>
      </c>
      <c r="P96" s="538" t="str">
        <f t="shared" si="7"/>
        <v>Title IV-B2</v>
      </c>
      <c r="Q96" s="538" t="str">
        <f t="shared" si="7"/>
        <v>MIECHV</v>
      </c>
      <c r="R96" s="538" t="str">
        <f t="shared" si="7"/>
        <v>County GF, Fundraising, Foundation, Grants, Other</v>
      </c>
      <c r="S96" s="538" t="str">
        <f t="shared" si="7"/>
        <v>SSA</v>
      </c>
    </row>
    <row r="97" spans="1:19" ht="27" customHeight="1" x14ac:dyDescent="0.2">
      <c r="A97" s="139" t="s">
        <v>105</v>
      </c>
      <c r="B97" s="117" t="s">
        <v>5</v>
      </c>
      <c r="C97" s="596" t="s">
        <v>58</v>
      </c>
      <c r="D97" s="596"/>
      <c r="E97" s="113" t="s">
        <v>157</v>
      </c>
      <c r="F97" s="113" t="s">
        <v>156</v>
      </c>
      <c r="G97" s="602" t="s">
        <v>158</v>
      </c>
      <c r="H97" s="603"/>
      <c r="I97" s="604"/>
      <c r="J97" s="272" t="s">
        <v>58</v>
      </c>
      <c r="K97" s="172"/>
      <c r="L97" s="43"/>
      <c r="M97" s="240" t="s">
        <v>1</v>
      </c>
      <c r="N97" s="594"/>
      <c r="O97" s="562"/>
      <c r="P97" s="538"/>
      <c r="Q97" s="538"/>
      <c r="R97" s="538"/>
      <c r="S97" s="538"/>
    </row>
    <row r="98" spans="1:19" ht="32.25" customHeight="1" x14ac:dyDescent="0.2">
      <c r="A98" s="18"/>
      <c r="B98" s="51" t="s">
        <v>120</v>
      </c>
      <c r="C98" s="597"/>
      <c r="D98" s="598"/>
      <c r="E98" s="93" t="s">
        <v>121</v>
      </c>
      <c r="F98" s="133"/>
      <c r="G98" s="599" t="s">
        <v>212</v>
      </c>
      <c r="H98" s="600"/>
      <c r="I98" s="601"/>
      <c r="J98" s="80">
        <f>C98*F98</f>
        <v>0</v>
      </c>
      <c r="M98" s="65">
        <f t="shared" ref="M98:M106" si="8">SUM(N98:R98)</f>
        <v>0</v>
      </c>
      <c r="N98" s="238"/>
      <c r="O98" s="238"/>
      <c r="P98" s="238"/>
      <c r="Q98" s="238"/>
      <c r="R98" s="238"/>
      <c r="S98" s="238"/>
    </row>
    <row r="99" spans="1:19" ht="41.25" customHeight="1" x14ac:dyDescent="0.2">
      <c r="A99" s="18"/>
      <c r="B99" s="55" t="s">
        <v>109</v>
      </c>
      <c r="C99" s="597"/>
      <c r="D99" s="598"/>
      <c r="E99" s="81" t="s">
        <v>59</v>
      </c>
      <c r="F99" s="133"/>
      <c r="G99" s="599" t="s">
        <v>137</v>
      </c>
      <c r="H99" s="600"/>
      <c r="I99" s="601"/>
      <c r="J99" s="80">
        <f>C99*F99</f>
        <v>0</v>
      </c>
      <c r="M99" s="49">
        <f t="shared" si="8"/>
        <v>0</v>
      </c>
      <c r="N99" s="146"/>
      <c r="O99" s="145"/>
      <c r="P99" s="145"/>
      <c r="Q99" s="145"/>
      <c r="R99" s="145"/>
      <c r="S99" s="145"/>
    </row>
    <row r="100" spans="1:19" ht="32.25" customHeight="1" x14ac:dyDescent="0.2">
      <c r="A100" s="18"/>
      <c r="B100" s="55" t="s">
        <v>52</v>
      </c>
      <c r="C100" s="597"/>
      <c r="D100" s="598"/>
      <c r="E100" s="81" t="s">
        <v>103</v>
      </c>
      <c r="F100" s="275"/>
      <c r="G100" s="607" t="s">
        <v>136</v>
      </c>
      <c r="H100" s="608"/>
      <c r="I100" s="609"/>
      <c r="J100" s="80">
        <f>(C100*F100)*24</f>
        <v>0</v>
      </c>
      <c r="M100" s="49">
        <f t="shared" si="8"/>
        <v>0</v>
      </c>
      <c r="N100" s="146"/>
      <c r="O100" s="146"/>
      <c r="P100" s="145"/>
      <c r="Q100" s="145"/>
      <c r="R100" s="145"/>
      <c r="S100" s="145"/>
    </row>
    <row r="101" spans="1:19" ht="32.25" customHeight="1" x14ac:dyDescent="0.2">
      <c r="A101" s="18"/>
      <c r="B101" s="51" t="s">
        <v>57</v>
      </c>
      <c r="C101" s="597"/>
      <c r="D101" s="598"/>
      <c r="E101" s="81" t="s">
        <v>104</v>
      </c>
      <c r="F101" s="135"/>
      <c r="G101" s="82" t="s">
        <v>135</v>
      </c>
      <c r="H101" s="83"/>
      <c r="I101" s="83"/>
      <c r="J101" s="80">
        <f>(C101*F101)*24</f>
        <v>0</v>
      </c>
      <c r="M101" s="49">
        <f t="shared" si="8"/>
        <v>0</v>
      </c>
      <c r="N101" s="146"/>
      <c r="O101" s="146"/>
      <c r="P101" s="145"/>
      <c r="Q101" s="145"/>
      <c r="R101" s="145"/>
      <c r="S101" s="145"/>
    </row>
    <row r="102" spans="1:19" ht="52.5" customHeight="1" x14ac:dyDescent="0.2">
      <c r="A102" s="140" t="s">
        <v>213</v>
      </c>
      <c r="B102" s="51" t="s">
        <v>111</v>
      </c>
      <c r="C102" s="597"/>
      <c r="D102" s="598"/>
      <c r="E102" s="81" t="s">
        <v>61</v>
      </c>
      <c r="F102" s="133"/>
      <c r="G102" s="82" t="s">
        <v>110</v>
      </c>
      <c r="H102" s="83"/>
      <c r="I102" s="83"/>
      <c r="J102" s="80">
        <f>C102*F102</f>
        <v>0</v>
      </c>
      <c r="M102" s="49">
        <f t="shared" si="8"/>
        <v>0</v>
      </c>
      <c r="N102" s="146"/>
      <c r="O102" s="146"/>
      <c r="P102" s="145"/>
      <c r="Q102" s="145"/>
      <c r="R102" s="145"/>
      <c r="S102" s="145"/>
    </row>
    <row r="103" spans="1:19" ht="41.25" customHeight="1" x14ac:dyDescent="0.2">
      <c r="A103" s="84"/>
      <c r="B103" s="85" t="s">
        <v>214</v>
      </c>
      <c r="C103" s="605"/>
      <c r="D103" s="606"/>
      <c r="E103" s="81" t="s">
        <v>106</v>
      </c>
      <c r="F103" s="135"/>
      <c r="G103" s="607" t="s">
        <v>138</v>
      </c>
      <c r="H103" s="608"/>
      <c r="I103" s="609"/>
      <c r="J103" s="80">
        <f>(C103*F103)*24</f>
        <v>0</v>
      </c>
      <c r="M103" s="49">
        <f t="shared" si="8"/>
        <v>0</v>
      </c>
      <c r="N103" s="146"/>
      <c r="O103" s="146"/>
      <c r="P103" s="145"/>
      <c r="Q103" s="145"/>
      <c r="R103" s="145"/>
      <c r="S103" s="145"/>
    </row>
    <row r="104" spans="1:19" ht="41.25" customHeight="1" x14ac:dyDescent="0.2">
      <c r="A104" s="84"/>
      <c r="B104" s="85" t="s">
        <v>78</v>
      </c>
      <c r="C104" s="605"/>
      <c r="D104" s="606"/>
      <c r="E104" s="92" t="s">
        <v>55</v>
      </c>
      <c r="F104" s="255"/>
      <c r="G104" s="607" t="s">
        <v>210</v>
      </c>
      <c r="H104" s="608"/>
      <c r="I104" s="609"/>
      <c r="J104" s="80">
        <f>(C104*F104)</f>
        <v>0</v>
      </c>
      <c r="M104" s="49">
        <f>SUM(N104:R104)</f>
        <v>0</v>
      </c>
      <c r="N104" s="146"/>
      <c r="O104" s="146"/>
      <c r="P104" s="145"/>
      <c r="Q104" s="145"/>
      <c r="R104" s="145"/>
      <c r="S104" s="145"/>
    </row>
    <row r="105" spans="1:19" ht="32.25" customHeight="1" x14ac:dyDescent="0.2">
      <c r="A105" s="56"/>
      <c r="B105" s="276" t="s">
        <v>222</v>
      </c>
      <c r="C105" s="610"/>
      <c r="D105" s="610"/>
      <c r="E105" s="86" t="s">
        <v>55</v>
      </c>
      <c r="F105" s="159">
        <v>24</v>
      </c>
      <c r="G105" s="611" t="s">
        <v>107</v>
      </c>
      <c r="H105" s="612"/>
      <c r="I105" s="613"/>
      <c r="J105" s="87">
        <f>C105*F105</f>
        <v>0</v>
      </c>
      <c r="K105" s="61"/>
      <c r="M105" s="49">
        <f t="shared" si="8"/>
        <v>0</v>
      </c>
      <c r="N105" s="145"/>
      <c r="O105" s="145"/>
      <c r="P105" s="145"/>
      <c r="Q105" s="145"/>
      <c r="R105" s="145"/>
      <c r="S105" s="145"/>
    </row>
    <row r="106" spans="1:19" ht="32.25" customHeight="1" x14ac:dyDescent="0.2">
      <c r="A106" s="575" t="s">
        <v>102</v>
      </c>
      <c r="B106" s="118" t="s">
        <v>146</v>
      </c>
      <c r="C106" s="591">
        <v>0.57999999999999996</v>
      </c>
      <c r="D106" s="591"/>
      <c r="E106" s="119" t="s">
        <v>62</v>
      </c>
      <c r="F106" s="120">
        <f>COUNT(D45:D84)</f>
        <v>0</v>
      </c>
      <c r="G106" s="121"/>
      <c r="H106" s="121"/>
      <c r="I106" s="121"/>
      <c r="J106" s="122">
        <f>(F107*F106)*24</f>
        <v>0</v>
      </c>
      <c r="K106" s="171"/>
      <c r="M106" s="49">
        <f t="shared" si="8"/>
        <v>0</v>
      </c>
      <c r="N106" s="145"/>
      <c r="O106" s="145"/>
      <c r="P106" s="145"/>
      <c r="Q106" s="145"/>
      <c r="R106" s="145"/>
      <c r="S106" s="145"/>
    </row>
    <row r="107" spans="1:19" ht="32.25" customHeight="1" x14ac:dyDescent="0.2">
      <c r="A107" s="576"/>
      <c r="B107" s="116" t="s">
        <v>267</v>
      </c>
      <c r="C107" s="592"/>
      <c r="D107" s="592"/>
      <c r="E107" s="119" t="s">
        <v>132</v>
      </c>
      <c r="F107" s="123">
        <f>C107*C106</f>
        <v>0</v>
      </c>
      <c r="G107" s="121"/>
      <c r="H107" s="121"/>
      <c r="I107" s="121"/>
      <c r="J107" s="124" t="s">
        <v>63</v>
      </c>
      <c r="K107" s="370"/>
      <c r="M107" s="158"/>
      <c r="N107" s="158"/>
      <c r="O107" s="158"/>
      <c r="P107" s="158"/>
      <c r="Q107" s="158"/>
      <c r="R107" s="158"/>
      <c r="S107" s="158"/>
    </row>
    <row r="108" spans="1:19" ht="34.15" customHeight="1" x14ac:dyDescent="0.2">
      <c r="A108" s="576"/>
      <c r="B108" s="125" t="s">
        <v>147</v>
      </c>
      <c r="C108" s="591">
        <v>0.57999999999999996</v>
      </c>
      <c r="D108" s="591"/>
      <c r="E108" s="119" t="s">
        <v>62</v>
      </c>
      <c r="F108" s="120">
        <f>COUNT(D33:D41)</f>
        <v>0</v>
      </c>
      <c r="G108" s="121"/>
      <c r="H108" s="121"/>
      <c r="I108" s="121"/>
      <c r="J108" s="122">
        <f>(F109*F108)*24</f>
        <v>0</v>
      </c>
      <c r="K108" s="171"/>
      <c r="M108" s="49">
        <f>SUM(N108:R108)</f>
        <v>0</v>
      </c>
      <c r="N108" s="145"/>
      <c r="O108" s="145"/>
      <c r="P108" s="145"/>
      <c r="Q108" s="145"/>
      <c r="R108" s="145"/>
      <c r="S108" s="145"/>
    </row>
    <row r="109" spans="1:19" ht="42.6" customHeight="1" x14ac:dyDescent="0.2">
      <c r="A109" s="576"/>
      <c r="B109" s="116" t="s">
        <v>267</v>
      </c>
      <c r="C109" s="593"/>
      <c r="D109" s="593"/>
      <c r="E109" s="254" t="s">
        <v>215</v>
      </c>
      <c r="F109" s="123">
        <f>C109*C108</f>
        <v>0</v>
      </c>
      <c r="G109" s="121"/>
      <c r="H109" s="121"/>
      <c r="I109" s="121"/>
      <c r="J109" s="124" t="s">
        <v>63</v>
      </c>
      <c r="K109" s="370"/>
      <c r="M109" s="158"/>
      <c r="N109" s="158"/>
      <c r="O109" s="158"/>
      <c r="P109" s="158"/>
      <c r="Q109" s="158"/>
      <c r="R109" s="158"/>
      <c r="S109" s="158"/>
    </row>
    <row r="110" spans="1:19" ht="32.25" customHeight="1" x14ac:dyDescent="0.2">
      <c r="A110" s="576"/>
      <c r="B110" s="118" t="s">
        <v>148</v>
      </c>
      <c r="C110" s="591">
        <v>0.57999999999999996</v>
      </c>
      <c r="D110" s="591"/>
      <c r="E110" s="254" t="s">
        <v>209</v>
      </c>
      <c r="F110" s="120">
        <f>COUNT(D19:D31)</f>
        <v>0</v>
      </c>
      <c r="G110" s="121"/>
      <c r="H110" s="121"/>
      <c r="I110" s="121"/>
      <c r="J110" s="122">
        <f>(F111*F110)*24</f>
        <v>0</v>
      </c>
      <c r="K110" s="171"/>
      <c r="M110" s="49">
        <f>SUM(N110:R110)</f>
        <v>0</v>
      </c>
      <c r="N110" s="145"/>
      <c r="O110" s="145"/>
      <c r="P110" s="145"/>
      <c r="Q110" s="145"/>
      <c r="R110" s="145"/>
      <c r="S110" s="145"/>
    </row>
    <row r="111" spans="1:19" ht="32.25" customHeight="1" x14ac:dyDescent="0.2">
      <c r="A111" s="577"/>
      <c r="B111" s="116" t="s">
        <v>267</v>
      </c>
      <c r="C111" s="593"/>
      <c r="D111" s="593"/>
      <c r="E111" s="119" t="s">
        <v>132</v>
      </c>
      <c r="F111" s="123">
        <f>C111*C110</f>
        <v>0</v>
      </c>
      <c r="G111" s="121"/>
      <c r="H111" s="121"/>
      <c r="I111" s="121"/>
      <c r="J111" s="124" t="s">
        <v>63</v>
      </c>
      <c r="K111" s="370"/>
      <c r="M111" s="158"/>
      <c r="N111" s="158"/>
      <c r="O111" s="158"/>
      <c r="P111" s="158"/>
      <c r="Q111" s="158"/>
      <c r="R111" s="158"/>
      <c r="S111" s="158"/>
    </row>
    <row r="112" spans="1:19" ht="32.25" customHeight="1" x14ac:dyDescent="0.2">
      <c r="A112" s="18"/>
      <c r="B112" s="88" t="s">
        <v>123</v>
      </c>
      <c r="C112" s="614"/>
      <c r="D112" s="615"/>
      <c r="E112" s="89" t="s">
        <v>103</v>
      </c>
      <c r="F112" s="159">
        <f>COUNT(D19:D84)</f>
        <v>0</v>
      </c>
      <c r="G112" s="616"/>
      <c r="H112" s="617"/>
      <c r="I112" s="618"/>
      <c r="J112" s="90">
        <f>(C112*F112)*24</f>
        <v>0</v>
      </c>
      <c r="M112" s="49">
        <f>SUM(N112:R112)</f>
        <v>0</v>
      </c>
      <c r="N112" s="145"/>
      <c r="O112" s="145"/>
      <c r="P112" s="145"/>
      <c r="Q112" s="145"/>
      <c r="R112" s="145"/>
      <c r="S112" s="145"/>
    </row>
    <row r="113" spans="1:19" ht="32.25" customHeight="1" x14ac:dyDescent="0.2">
      <c r="A113" s="18"/>
      <c r="B113" s="51" t="s">
        <v>122</v>
      </c>
      <c r="C113" s="597"/>
      <c r="D113" s="598"/>
      <c r="E113" s="91" t="s">
        <v>55</v>
      </c>
      <c r="F113" s="159">
        <v>24</v>
      </c>
      <c r="G113" s="619"/>
      <c r="H113" s="620"/>
      <c r="I113" s="621"/>
      <c r="J113" s="90">
        <f>C113*F113</f>
        <v>0</v>
      </c>
      <c r="M113" s="49">
        <f t="shared" ref="M113:M114" si="9">SUM(N113:R113)</f>
        <v>0</v>
      </c>
      <c r="N113" s="145"/>
      <c r="O113" s="145"/>
      <c r="P113" s="145"/>
      <c r="Q113" s="145"/>
      <c r="R113" s="145"/>
      <c r="S113" s="145"/>
    </row>
    <row r="114" spans="1:19" s="59" customFormat="1" ht="45.2" customHeight="1" x14ac:dyDescent="0.2">
      <c r="A114" s="18"/>
      <c r="B114" s="51" t="s">
        <v>56</v>
      </c>
      <c r="C114" s="622"/>
      <c r="D114" s="622"/>
      <c r="E114" s="92" t="s">
        <v>60</v>
      </c>
      <c r="F114" s="258">
        <f>F112</f>
        <v>0</v>
      </c>
      <c r="G114" s="599" t="s">
        <v>133</v>
      </c>
      <c r="H114" s="600"/>
      <c r="I114" s="601"/>
      <c r="J114" s="80">
        <f>(C114*F114)*2</f>
        <v>0</v>
      </c>
      <c r="K114" s="23"/>
      <c r="L114" s="24"/>
      <c r="M114" s="49">
        <f t="shared" si="9"/>
        <v>0</v>
      </c>
      <c r="N114" s="145"/>
      <c r="O114" s="145"/>
      <c r="P114" s="145"/>
      <c r="Q114" s="145"/>
      <c r="R114" s="145"/>
      <c r="S114" s="145"/>
    </row>
    <row r="115" spans="1:19" ht="39" customHeight="1" x14ac:dyDescent="0.2">
      <c r="A115" s="125" t="s">
        <v>124</v>
      </c>
      <c r="B115" s="51" t="s">
        <v>112</v>
      </c>
      <c r="C115" s="622"/>
      <c r="D115" s="622"/>
      <c r="E115" s="93" t="s">
        <v>139</v>
      </c>
      <c r="F115" s="133"/>
      <c r="G115" s="599" t="s">
        <v>224</v>
      </c>
      <c r="H115" s="600"/>
      <c r="I115" s="601"/>
      <c r="J115" s="80">
        <f>C115*F115</f>
        <v>0</v>
      </c>
      <c r="L115" s="23"/>
      <c r="M115" s="80">
        <f t="shared" ref="M115:M125" si="10">SUM(N115:R115)</f>
        <v>0</v>
      </c>
      <c r="N115" s="147"/>
      <c r="O115" s="147"/>
      <c r="P115" s="147"/>
      <c r="Q115" s="147"/>
      <c r="R115" s="147"/>
      <c r="S115" s="147"/>
    </row>
    <row r="116" spans="1:19" ht="32.25" customHeight="1" x14ac:dyDescent="0.2">
      <c r="A116" s="627" t="s">
        <v>268</v>
      </c>
      <c r="B116" s="180" t="s">
        <v>176</v>
      </c>
      <c r="C116" s="622"/>
      <c r="D116" s="622"/>
      <c r="E116" s="94" t="s">
        <v>177</v>
      </c>
      <c r="F116" s="136"/>
      <c r="G116" s="599" t="s">
        <v>178</v>
      </c>
      <c r="H116" s="600"/>
      <c r="I116" s="601"/>
      <c r="J116" s="80">
        <f>C116*F116</f>
        <v>0</v>
      </c>
      <c r="M116" s="49">
        <f t="shared" si="10"/>
        <v>0</v>
      </c>
      <c r="N116" s="145"/>
      <c r="O116" s="145"/>
      <c r="P116" s="145"/>
      <c r="Q116" s="145"/>
      <c r="R116" s="145"/>
      <c r="S116" s="145"/>
    </row>
    <row r="117" spans="1:19" ht="45.95" customHeight="1" x14ac:dyDescent="0.2">
      <c r="A117" s="628"/>
      <c r="B117" s="181" t="s">
        <v>179</v>
      </c>
      <c r="C117" s="622"/>
      <c r="D117" s="622"/>
      <c r="E117" s="93" t="s">
        <v>223</v>
      </c>
      <c r="F117" s="133"/>
      <c r="G117" s="629" t="s">
        <v>269</v>
      </c>
      <c r="H117" s="630"/>
      <c r="I117" s="631"/>
      <c r="J117" s="80">
        <f>C117*F117</f>
        <v>0</v>
      </c>
      <c r="M117" s="49">
        <f t="shared" si="10"/>
        <v>0</v>
      </c>
      <c r="N117" s="145"/>
      <c r="O117" s="145"/>
      <c r="P117" s="145"/>
      <c r="Q117" s="145"/>
      <c r="R117" s="145"/>
      <c r="S117" s="145"/>
    </row>
    <row r="118" spans="1:19" ht="68.849999999999994" customHeight="1" x14ac:dyDescent="0.2">
      <c r="A118" s="125" t="s">
        <v>125</v>
      </c>
      <c r="B118" s="115" t="s">
        <v>68</v>
      </c>
      <c r="C118" s="623"/>
      <c r="D118" s="623"/>
      <c r="E118" s="93" t="s">
        <v>69</v>
      </c>
      <c r="F118" s="133"/>
      <c r="G118" s="599" t="s">
        <v>270</v>
      </c>
      <c r="H118" s="600"/>
      <c r="I118" s="601"/>
      <c r="J118" s="80">
        <f>C118*F118</f>
        <v>0</v>
      </c>
      <c r="M118" s="49">
        <f t="shared" si="10"/>
        <v>0</v>
      </c>
      <c r="N118" s="145"/>
      <c r="O118" s="145"/>
      <c r="P118" s="145"/>
      <c r="Q118" s="145"/>
      <c r="R118" s="145"/>
      <c r="S118" s="145"/>
    </row>
    <row r="119" spans="1:19" ht="66" customHeight="1" x14ac:dyDescent="0.2">
      <c r="A119" s="125" t="s">
        <v>271</v>
      </c>
      <c r="B119" s="115" t="s">
        <v>65</v>
      </c>
      <c r="C119" s="623"/>
      <c r="D119" s="623"/>
      <c r="E119" s="93" t="s">
        <v>66</v>
      </c>
      <c r="F119" s="133"/>
      <c r="G119" s="624"/>
      <c r="H119" s="625"/>
      <c r="I119" s="626"/>
      <c r="J119" s="80">
        <f>C119*F119</f>
        <v>0</v>
      </c>
      <c r="M119" s="49">
        <f t="shared" si="10"/>
        <v>0</v>
      </c>
      <c r="N119" s="145"/>
      <c r="O119" s="145"/>
      <c r="P119" s="145"/>
      <c r="Q119" s="145"/>
      <c r="R119" s="145"/>
      <c r="S119" s="145"/>
    </row>
    <row r="120" spans="1:19" ht="38.65" customHeight="1" x14ac:dyDescent="0.2">
      <c r="A120" s="141" t="s">
        <v>99</v>
      </c>
      <c r="B120" s="115" t="s">
        <v>67</v>
      </c>
      <c r="C120" s="623"/>
      <c r="D120" s="623"/>
      <c r="E120" s="629" t="s">
        <v>99</v>
      </c>
      <c r="F120" s="630"/>
      <c r="G120" s="630"/>
      <c r="H120" s="630"/>
      <c r="I120" s="631"/>
      <c r="J120" s="80">
        <f>C120</f>
        <v>0</v>
      </c>
      <c r="M120" s="49">
        <f t="shared" si="10"/>
        <v>0</v>
      </c>
      <c r="N120" s="158"/>
      <c r="O120" s="145"/>
      <c r="P120" s="145"/>
      <c r="Q120" s="145"/>
      <c r="R120" s="145"/>
      <c r="S120" s="145"/>
    </row>
    <row r="121" spans="1:19" ht="62.25" customHeight="1" x14ac:dyDescent="0.2">
      <c r="A121" s="18"/>
      <c r="B121" s="95" t="s">
        <v>272</v>
      </c>
      <c r="C121" s="623"/>
      <c r="D121" s="623"/>
      <c r="E121" s="81" t="s">
        <v>55</v>
      </c>
      <c r="F121" s="159">
        <v>24</v>
      </c>
      <c r="G121" s="96" t="s">
        <v>107</v>
      </c>
      <c r="H121" s="97"/>
      <c r="I121" s="97"/>
      <c r="J121" s="80">
        <f>C121*F121</f>
        <v>0</v>
      </c>
      <c r="M121" s="49">
        <f t="shared" si="10"/>
        <v>0</v>
      </c>
      <c r="N121" s="145"/>
      <c r="O121" s="145"/>
      <c r="P121" s="145"/>
      <c r="Q121" s="145"/>
      <c r="R121" s="145"/>
      <c r="S121" s="145"/>
    </row>
    <row r="122" spans="1:19" ht="32.25" customHeight="1" x14ac:dyDescent="0.2">
      <c r="B122" s="95" t="s">
        <v>49</v>
      </c>
      <c r="C122" s="605"/>
      <c r="D122" s="606"/>
      <c r="E122" s="81" t="s">
        <v>55</v>
      </c>
      <c r="F122" s="159">
        <v>24</v>
      </c>
      <c r="G122" s="273" t="s">
        <v>107</v>
      </c>
      <c r="H122" s="274"/>
      <c r="I122" s="274"/>
      <c r="J122" s="80">
        <f>C122*F122</f>
        <v>0</v>
      </c>
      <c r="M122" s="49">
        <f t="shared" si="10"/>
        <v>0</v>
      </c>
      <c r="N122" s="145"/>
      <c r="O122" s="145"/>
      <c r="P122" s="145"/>
      <c r="Q122" s="145"/>
      <c r="R122" s="145"/>
      <c r="S122" s="145"/>
    </row>
    <row r="123" spans="1:19" ht="32.25" customHeight="1" x14ac:dyDescent="0.2">
      <c r="B123" s="259"/>
      <c r="C123" s="605"/>
      <c r="D123" s="606"/>
      <c r="E123" s="81" t="s">
        <v>55</v>
      </c>
      <c r="F123" s="133"/>
      <c r="G123" s="632"/>
      <c r="H123" s="633"/>
      <c r="I123" s="634"/>
      <c r="J123" s="80">
        <f>C123*F123</f>
        <v>0</v>
      </c>
      <c r="M123" s="49">
        <f t="shared" si="10"/>
        <v>0</v>
      </c>
      <c r="N123" s="145"/>
      <c r="O123" s="145"/>
      <c r="P123" s="145"/>
      <c r="Q123" s="145"/>
      <c r="R123" s="145"/>
      <c r="S123" s="145"/>
    </row>
    <row r="124" spans="1:19" ht="32.25" customHeight="1" x14ac:dyDescent="0.2">
      <c r="B124" s="259"/>
      <c r="C124" s="605"/>
      <c r="D124" s="606"/>
      <c r="E124" s="81" t="s">
        <v>55</v>
      </c>
      <c r="F124" s="133"/>
      <c r="G124" s="632"/>
      <c r="H124" s="633"/>
      <c r="I124" s="634"/>
      <c r="J124" s="80">
        <f t="shared" ref="J124:J125" si="11">C124*F124</f>
        <v>0</v>
      </c>
      <c r="M124" s="49">
        <f t="shared" si="10"/>
        <v>0</v>
      </c>
      <c r="N124" s="145"/>
      <c r="O124" s="145"/>
      <c r="P124" s="145"/>
      <c r="Q124" s="145"/>
      <c r="R124" s="145"/>
      <c r="S124" s="145"/>
    </row>
    <row r="125" spans="1:19" ht="32.25" customHeight="1" x14ac:dyDescent="0.2">
      <c r="B125" s="259"/>
      <c r="C125" s="605"/>
      <c r="D125" s="606"/>
      <c r="E125" s="81" t="s">
        <v>55</v>
      </c>
      <c r="F125" s="133"/>
      <c r="G125" s="632"/>
      <c r="H125" s="633"/>
      <c r="I125" s="634"/>
      <c r="J125" s="80">
        <f t="shared" si="11"/>
        <v>0</v>
      </c>
      <c r="M125" s="49">
        <f t="shared" si="10"/>
        <v>0</v>
      </c>
      <c r="N125" s="145"/>
      <c r="O125" s="145"/>
      <c r="P125" s="145"/>
      <c r="Q125" s="145"/>
      <c r="R125" s="145"/>
      <c r="S125" s="145"/>
    </row>
    <row r="126" spans="1:19" ht="29.1" customHeight="1" x14ac:dyDescent="0.2">
      <c r="B126" s="669" t="s">
        <v>168</v>
      </c>
      <c r="C126" s="669"/>
      <c r="D126" s="669"/>
      <c r="E126" s="669"/>
      <c r="F126" s="669"/>
      <c r="G126" s="669"/>
      <c r="H126" s="669"/>
      <c r="I126" s="669"/>
      <c r="J126" s="669"/>
      <c r="K126" s="371"/>
      <c r="M126" s="170">
        <f>SUM(M98:M125)</f>
        <v>0</v>
      </c>
      <c r="N126" s="170">
        <f t="shared" ref="N126:R126" si="12">SUM(N98:N125)</f>
        <v>0</v>
      </c>
      <c r="O126" s="170">
        <f t="shared" si="12"/>
        <v>0</v>
      </c>
      <c r="P126" s="170">
        <f t="shared" si="12"/>
        <v>0</v>
      </c>
      <c r="Q126" s="170">
        <f t="shared" si="12"/>
        <v>0</v>
      </c>
      <c r="R126" s="170">
        <f t="shared" si="12"/>
        <v>0</v>
      </c>
      <c r="S126" s="170">
        <f t="shared" ref="S126" si="13">SUM(S98:S125)</f>
        <v>0</v>
      </c>
    </row>
    <row r="127" spans="1:19" ht="18" customHeight="1" x14ac:dyDescent="0.2">
      <c r="B127" s="1"/>
      <c r="C127" s="1"/>
      <c r="D127" s="1"/>
      <c r="E127" s="1"/>
      <c r="F127" s="1"/>
      <c r="G127" s="1"/>
      <c r="H127" s="1"/>
      <c r="I127" s="1"/>
      <c r="J127" s="1"/>
      <c r="K127" s="1"/>
      <c r="L127" s="1"/>
      <c r="M127" s="1"/>
      <c r="N127" s="1"/>
      <c r="O127" s="1"/>
      <c r="P127" s="1"/>
      <c r="Q127" s="1"/>
      <c r="R127" s="1"/>
      <c r="S127" s="1"/>
    </row>
    <row r="128" spans="1:19" ht="41.25" customHeight="1" x14ac:dyDescent="0.2">
      <c r="A128" s="670" t="s">
        <v>164</v>
      </c>
      <c r="B128" s="670"/>
      <c r="C128" s="670"/>
      <c r="D128" s="670"/>
      <c r="E128" s="670"/>
      <c r="F128" s="670"/>
      <c r="G128" s="670"/>
      <c r="H128" s="670"/>
      <c r="I128" s="670"/>
      <c r="J128" s="670"/>
      <c r="K128" s="357"/>
      <c r="L128" s="670"/>
      <c r="M128" s="670"/>
      <c r="N128" s="670"/>
      <c r="O128" s="670"/>
      <c r="P128" s="670"/>
      <c r="Q128" s="670"/>
      <c r="R128" s="176"/>
      <c r="S128" s="176"/>
    </row>
    <row r="129" spans="1:19" ht="30" customHeight="1" x14ac:dyDescent="0.2">
      <c r="A129" s="10"/>
      <c r="B129" s="10"/>
      <c r="C129" s="10"/>
      <c r="D129" s="10"/>
      <c r="E129" s="10"/>
      <c r="F129" s="10"/>
      <c r="G129" s="10"/>
      <c r="H129" s="10"/>
      <c r="I129" s="10"/>
      <c r="J129" s="10"/>
      <c r="K129" s="10"/>
      <c r="M129" s="237" t="s">
        <v>3</v>
      </c>
      <c r="N129" s="594" t="str">
        <f t="shared" ref="N129:S129" si="14">N96</f>
        <v>General Fund</v>
      </c>
      <c r="O129" s="562" t="str">
        <f t="shared" si="14"/>
        <v xml:space="preserve">Medicaid </v>
      </c>
      <c r="P129" s="538" t="str">
        <f t="shared" si="14"/>
        <v>Title IV-B2</v>
      </c>
      <c r="Q129" s="538" t="str">
        <f t="shared" si="14"/>
        <v>MIECHV</v>
      </c>
      <c r="R129" s="538" t="str">
        <f t="shared" si="14"/>
        <v>County GF, Fundraising, Foundation, Grants, Other</v>
      </c>
      <c r="S129" s="538" t="str">
        <f t="shared" si="14"/>
        <v>SSA</v>
      </c>
    </row>
    <row r="130" spans="1:19" ht="24.75" customHeight="1" x14ac:dyDescent="0.2">
      <c r="A130" s="155"/>
      <c r="B130" s="635"/>
      <c r="C130" s="635"/>
      <c r="D130" s="635"/>
      <c r="E130" s="266"/>
      <c r="F130" s="267"/>
      <c r="G130" s="268"/>
      <c r="H130" s="268"/>
      <c r="M130" s="236" t="s">
        <v>1</v>
      </c>
      <c r="N130" s="594"/>
      <c r="O130" s="562"/>
      <c r="P130" s="538"/>
      <c r="Q130" s="538"/>
      <c r="R130" s="538"/>
      <c r="S130" s="538"/>
    </row>
    <row r="131" spans="1:19" x14ac:dyDescent="0.2">
      <c r="A131" s="155"/>
      <c r="B131" s="156"/>
      <c r="C131" s="156"/>
      <c r="D131" s="269"/>
      <c r="E131" s="270"/>
      <c r="F131" s="270"/>
      <c r="G131" s="268"/>
      <c r="H131" s="268"/>
      <c r="I131" s="636" t="s">
        <v>108</v>
      </c>
      <c r="J131" s="636"/>
      <c r="K131" s="372"/>
      <c r="M131" s="167"/>
      <c r="N131" s="168"/>
      <c r="O131" s="168"/>
      <c r="P131" s="169"/>
      <c r="Q131" s="168"/>
      <c r="R131" s="168"/>
      <c r="S131" s="168"/>
    </row>
    <row r="132" spans="1:19" x14ac:dyDescent="0.2">
      <c r="A132" s="221"/>
      <c r="B132" s="152"/>
      <c r="C132" s="152"/>
      <c r="D132" s="50"/>
      <c r="E132" s="100"/>
      <c r="F132" s="637" t="s">
        <v>9</v>
      </c>
      <c r="G132" s="637"/>
      <c r="H132" s="637"/>
      <c r="I132" s="633"/>
      <c r="J132" s="634"/>
      <c r="K132" s="373"/>
      <c r="M132" s="49">
        <f t="shared" ref="M132:M142" si="15">SUM(N132:R132)</f>
        <v>0</v>
      </c>
      <c r="N132" s="145"/>
      <c r="O132" s="145"/>
      <c r="P132" s="145"/>
      <c r="Q132" s="145"/>
      <c r="R132" s="145"/>
      <c r="S132" s="145"/>
    </row>
    <row r="133" spans="1:19" ht="15.75" customHeight="1" x14ac:dyDescent="0.2">
      <c r="A133" s="221"/>
      <c r="B133" s="152"/>
      <c r="C133" s="152"/>
      <c r="D133" s="645" t="s">
        <v>273</v>
      </c>
      <c r="E133" s="646"/>
      <c r="F133" s="644" t="s">
        <v>126</v>
      </c>
      <c r="G133" s="637"/>
      <c r="H133" s="637"/>
      <c r="I133" s="633"/>
      <c r="J133" s="634"/>
      <c r="K133" s="373"/>
      <c r="M133" s="49">
        <f t="shared" si="15"/>
        <v>0</v>
      </c>
      <c r="N133" s="145"/>
      <c r="O133" s="145"/>
      <c r="P133" s="145"/>
      <c r="Q133" s="145"/>
      <c r="R133" s="145"/>
      <c r="S133" s="145"/>
    </row>
    <row r="134" spans="1:19" x14ac:dyDescent="0.2">
      <c r="A134" s="221"/>
      <c r="B134" s="152"/>
      <c r="C134" s="152"/>
      <c r="D134" s="647"/>
      <c r="E134" s="648"/>
      <c r="F134" s="642" t="s">
        <v>50</v>
      </c>
      <c r="G134" s="643"/>
      <c r="H134" s="643"/>
      <c r="I134" s="633"/>
      <c r="J134" s="634"/>
      <c r="K134" s="373"/>
      <c r="L134" s="47"/>
      <c r="M134" s="49">
        <f t="shared" si="15"/>
        <v>0</v>
      </c>
      <c r="N134" s="146"/>
      <c r="O134" s="146"/>
      <c r="P134" s="146"/>
      <c r="Q134" s="146"/>
      <c r="R134" s="146"/>
      <c r="S134" s="146"/>
    </row>
    <row r="135" spans="1:19" x14ac:dyDescent="0.2">
      <c r="A135" s="221"/>
      <c r="B135" s="152"/>
      <c r="C135" s="152"/>
      <c r="D135" s="647"/>
      <c r="E135" s="648"/>
      <c r="F135" s="644" t="s">
        <v>64</v>
      </c>
      <c r="G135" s="637"/>
      <c r="H135" s="637"/>
      <c r="I135" s="633"/>
      <c r="J135" s="634"/>
      <c r="K135" s="373"/>
      <c r="M135" s="49">
        <f t="shared" si="15"/>
        <v>0</v>
      </c>
      <c r="N135" s="145"/>
      <c r="O135" s="145"/>
      <c r="P135" s="145"/>
      <c r="Q135" s="145"/>
      <c r="R135" s="145"/>
      <c r="S135" s="145"/>
    </row>
    <row r="136" spans="1:19" x14ac:dyDescent="0.2">
      <c r="A136" s="221"/>
      <c r="B136" s="152"/>
      <c r="C136" s="152"/>
      <c r="D136" s="647"/>
      <c r="E136" s="648"/>
      <c r="F136" s="644" t="s">
        <v>10</v>
      </c>
      <c r="G136" s="637"/>
      <c r="H136" s="637"/>
      <c r="I136" s="633"/>
      <c r="J136" s="634"/>
      <c r="K136" s="373"/>
      <c r="M136" s="49">
        <f t="shared" si="15"/>
        <v>0</v>
      </c>
      <c r="N136" s="145"/>
      <c r="O136" s="145"/>
      <c r="P136" s="145"/>
      <c r="Q136" s="145"/>
      <c r="R136" s="145"/>
      <c r="S136" s="145"/>
    </row>
    <row r="137" spans="1:19" x14ac:dyDescent="0.2">
      <c r="A137" s="221"/>
      <c r="B137" s="152"/>
      <c r="C137" s="152"/>
      <c r="D137" s="647"/>
      <c r="E137" s="648"/>
      <c r="F137" s="642" t="s">
        <v>11</v>
      </c>
      <c r="G137" s="643"/>
      <c r="H137" s="643"/>
      <c r="I137" s="633"/>
      <c r="J137" s="634"/>
      <c r="K137" s="373"/>
      <c r="M137" s="49">
        <f t="shared" si="15"/>
        <v>0</v>
      </c>
      <c r="N137" s="145"/>
      <c r="O137" s="145"/>
      <c r="P137" s="145"/>
      <c r="Q137" s="145"/>
      <c r="R137" s="145"/>
      <c r="S137" s="145"/>
    </row>
    <row r="138" spans="1:19" x14ac:dyDescent="0.2">
      <c r="A138" s="221"/>
      <c r="B138" s="152"/>
      <c r="C138" s="152"/>
      <c r="D138" s="647"/>
      <c r="E138" s="648"/>
      <c r="F138" s="642" t="s">
        <v>211</v>
      </c>
      <c r="G138" s="643"/>
      <c r="H138" s="643"/>
      <c r="I138" s="633"/>
      <c r="J138" s="634"/>
      <c r="K138" s="373"/>
      <c r="M138" s="49">
        <f t="shared" si="15"/>
        <v>0</v>
      </c>
      <c r="N138" s="145"/>
      <c r="O138" s="145"/>
      <c r="P138" s="145"/>
      <c r="Q138" s="145"/>
      <c r="R138" s="145"/>
      <c r="S138" s="145"/>
    </row>
    <row r="139" spans="1:19" x14ac:dyDescent="0.2">
      <c r="A139" s="221"/>
      <c r="B139" s="152"/>
      <c r="C139" s="152"/>
      <c r="D139" s="647"/>
      <c r="E139" s="648"/>
      <c r="F139" s="642" t="s">
        <v>12</v>
      </c>
      <c r="G139" s="643"/>
      <c r="H139" s="643"/>
      <c r="I139" s="633"/>
      <c r="J139" s="634"/>
      <c r="K139" s="373"/>
      <c r="M139" s="49">
        <f t="shared" si="15"/>
        <v>0</v>
      </c>
      <c r="N139" s="145"/>
      <c r="O139" s="145"/>
      <c r="P139" s="145"/>
      <c r="Q139" s="145"/>
      <c r="R139" s="145"/>
      <c r="S139" s="145"/>
    </row>
    <row r="140" spans="1:19" x14ac:dyDescent="0.2">
      <c r="A140" s="221"/>
      <c r="B140" s="152"/>
      <c r="C140" s="152"/>
      <c r="D140" s="647"/>
      <c r="E140" s="648"/>
      <c r="F140" s="644" t="s">
        <v>6</v>
      </c>
      <c r="G140" s="637"/>
      <c r="H140" s="637"/>
      <c r="I140" s="633"/>
      <c r="J140" s="634"/>
      <c r="K140" s="373"/>
      <c r="M140" s="49">
        <f t="shared" si="15"/>
        <v>0</v>
      </c>
      <c r="N140" s="145"/>
      <c r="O140" s="145"/>
      <c r="P140" s="145"/>
      <c r="Q140" s="145"/>
      <c r="R140" s="145"/>
      <c r="S140" s="145"/>
    </row>
    <row r="141" spans="1:19" x14ac:dyDescent="0.2">
      <c r="A141" s="151"/>
      <c r="B141" s="152"/>
      <c r="C141" s="152"/>
      <c r="D141" s="649"/>
      <c r="E141" s="650"/>
      <c r="F141" s="642" t="s">
        <v>127</v>
      </c>
      <c r="G141" s="643"/>
      <c r="H141" s="643"/>
      <c r="I141" s="633"/>
      <c r="J141" s="634"/>
      <c r="K141" s="373"/>
      <c r="M141" s="49">
        <f t="shared" si="15"/>
        <v>0</v>
      </c>
      <c r="N141" s="145"/>
      <c r="O141" s="145"/>
      <c r="P141" s="145"/>
      <c r="Q141" s="145"/>
      <c r="R141" s="145"/>
      <c r="S141" s="145"/>
    </row>
    <row r="142" spans="1:19" x14ac:dyDescent="0.2">
      <c r="A142" s="151"/>
      <c r="B142" s="152"/>
      <c r="C142" s="152"/>
      <c r="D142" s="152"/>
      <c r="E142" s="153"/>
      <c r="F142" s="643" t="s">
        <v>127</v>
      </c>
      <c r="G142" s="643"/>
      <c r="H142" s="643"/>
      <c r="I142" s="633"/>
      <c r="J142" s="634"/>
      <c r="K142" s="373"/>
      <c r="M142" s="49">
        <f t="shared" si="15"/>
        <v>0</v>
      </c>
      <c r="N142" s="145"/>
      <c r="O142" s="145"/>
      <c r="P142" s="145"/>
      <c r="Q142" s="145"/>
      <c r="R142" s="145"/>
      <c r="S142" s="145"/>
    </row>
    <row r="143" spans="1:19" x14ac:dyDescent="0.2">
      <c r="A143" s="154"/>
      <c r="B143" s="152"/>
      <c r="C143" s="152"/>
      <c r="D143" s="152"/>
      <c r="E143" s="153"/>
      <c r="F143" s="643" t="s">
        <v>127</v>
      </c>
      <c r="G143" s="643"/>
      <c r="H143" s="643"/>
      <c r="I143" s="633"/>
      <c r="J143" s="634"/>
      <c r="K143" s="373"/>
      <c r="M143" s="49">
        <f>SUM(N143:R143)</f>
        <v>0</v>
      </c>
      <c r="N143" s="145"/>
      <c r="O143" s="145"/>
      <c r="P143" s="145"/>
      <c r="Q143" s="145"/>
      <c r="R143" s="145"/>
      <c r="S143" s="145"/>
    </row>
    <row r="144" spans="1:19" ht="32.1" customHeight="1" x14ac:dyDescent="0.2">
      <c r="A144" s="155"/>
      <c r="B144" s="156"/>
      <c r="C144" s="156"/>
      <c r="D144" s="638"/>
      <c r="E144" s="638"/>
      <c r="F144" s="639" t="s">
        <v>165</v>
      </c>
      <c r="G144" s="640"/>
      <c r="H144" s="640"/>
      <c r="I144" s="640"/>
      <c r="J144" s="641"/>
      <c r="K144" s="374"/>
      <c r="M144" s="170">
        <f>SUM(M132:M143)</f>
        <v>0</v>
      </c>
      <c r="N144" s="170">
        <f t="shared" ref="N144:R144" si="16">SUM(N132:N143)</f>
        <v>0</v>
      </c>
      <c r="O144" s="170">
        <f t="shared" si="16"/>
        <v>0</v>
      </c>
      <c r="P144" s="170">
        <f t="shared" si="16"/>
        <v>0</v>
      </c>
      <c r="Q144" s="170">
        <f t="shared" si="16"/>
        <v>0</v>
      </c>
      <c r="R144" s="170">
        <f t="shared" si="16"/>
        <v>0</v>
      </c>
      <c r="S144" s="170">
        <f t="shared" ref="S144" si="17">SUM(S132:S143)</f>
        <v>0</v>
      </c>
    </row>
    <row r="145" spans="1:19" x14ac:dyDescent="0.2">
      <c r="A145" s="155"/>
      <c r="B145" s="157"/>
      <c r="C145" s="157"/>
      <c r="D145" s="638"/>
      <c r="E145" s="638"/>
      <c r="F145" s="127"/>
      <c r="G145" s="101"/>
      <c r="H145" s="101"/>
      <c r="I145" s="101"/>
      <c r="J145" s="101"/>
      <c r="K145" s="101"/>
      <c r="N145" s="24"/>
      <c r="O145" s="24"/>
      <c r="P145" s="24"/>
      <c r="Q145" s="24"/>
      <c r="R145" s="24"/>
      <c r="S145" s="24"/>
    </row>
    <row r="146" spans="1:19" x14ac:dyDescent="0.2">
      <c r="N146" s="24"/>
      <c r="O146" s="24"/>
      <c r="P146" s="24"/>
      <c r="Q146" s="24"/>
      <c r="R146" s="24"/>
      <c r="S146" s="24"/>
    </row>
    <row r="147" spans="1:19" ht="13.5" thickBot="1" x14ac:dyDescent="0.25">
      <c r="A147" s="102"/>
      <c r="B147" s="654" t="s">
        <v>7</v>
      </c>
      <c r="C147" s="654"/>
      <c r="D147" s="654"/>
      <c r="E147" s="654"/>
      <c r="F147" s="654"/>
      <c r="G147" s="654"/>
      <c r="H147" s="654"/>
      <c r="I147" s="654"/>
      <c r="J147" s="654"/>
      <c r="K147" s="375"/>
      <c r="L147" s="33"/>
      <c r="M147" s="103">
        <f>M144+M126+M93</f>
        <v>0</v>
      </c>
      <c r="N147" s="103">
        <f t="shared" ref="N147:R147" si="18">N144+N126+N93</f>
        <v>0</v>
      </c>
      <c r="O147" s="103">
        <f t="shared" si="18"/>
        <v>0</v>
      </c>
      <c r="P147" s="103">
        <f t="shared" si="18"/>
        <v>0</v>
      </c>
      <c r="Q147" s="103">
        <f t="shared" si="18"/>
        <v>0</v>
      </c>
      <c r="R147" s="103">
        <f t="shared" si="18"/>
        <v>0</v>
      </c>
      <c r="S147" s="103">
        <f t="shared" ref="S147" si="19">S144+S126+S93</f>
        <v>0</v>
      </c>
    </row>
    <row r="149" spans="1:19" ht="13.5" thickBot="1" x14ac:dyDescent="0.25">
      <c r="A149" s="102"/>
      <c r="B149" s="271" t="s">
        <v>8</v>
      </c>
      <c r="C149" s="271"/>
      <c r="D149" s="161"/>
      <c r="E149" s="162"/>
      <c r="F149" s="162"/>
      <c r="G149" s="163"/>
      <c r="H149" s="163"/>
      <c r="I149" s="163"/>
      <c r="J149" s="164"/>
      <c r="K149" s="376"/>
      <c r="L149" s="33"/>
      <c r="M149" s="103">
        <f t="shared" ref="M149:R149" si="20">M12-M147</f>
        <v>0</v>
      </c>
      <c r="N149" s="103">
        <f t="shared" si="20"/>
        <v>0</v>
      </c>
      <c r="O149" s="103">
        <f t="shared" si="20"/>
        <v>0</v>
      </c>
      <c r="P149" s="103">
        <f t="shared" si="20"/>
        <v>0</v>
      </c>
      <c r="Q149" s="103">
        <f t="shared" si="20"/>
        <v>0</v>
      </c>
      <c r="R149" s="103">
        <f t="shared" si="20"/>
        <v>0</v>
      </c>
      <c r="S149" s="103">
        <f t="shared" ref="S149" si="21">S12-S147</f>
        <v>0</v>
      </c>
    </row>
    <row r="153" spans="1:19" x14ac:dyDescent="0.2">
      <c r="J153" s="171"/>
      <c r="K153" s="171"/>
      <c r="L153" s="129"/>
      <c r="M153" s="126" t="s">
        <v>140</v>
      </c>
      <c r="N153" s="104">
        <f>O12+P12+Q12+R12+S12</f>
        <v>0</v>
      </c>
    </row>
  </sheetData>
  <sheetProtection insertRows="0"/>
  <mergeCells count="148">
    <mergeCell ref="C120:D120"/>
    <mergeCell ref="I133:J133"/>
    <mergeCell ref="C117:D117"/>
    <mergeCell ref="G117:I117"/>
    <mergeCell ref="N129:N130"/>
    <mergeCell ref="O129:O130"/>
    <mergeCell ref="P129:P130"/>
    <mergeCell ref="Q129:Q130"/>
    <mergeCell ref="R129:R130"/>
    <mergeCell ref="B130:D130"/>
    <mergeCell ref="D133:E141"/>
    <mergeCell ref="L128:M128"/>
    <mergeCell ref="N128:O128"/>
    <mergeCell ref="P128:Q128"/>
    <mergeCell ref="C121:D121"/>
    <mergeCell ref="C124:D124"/>
    <mergeCell ref="E120:I120"/>
    <mergeCell ref="C122:D122"/>
    <mergeCell ref="C123:D123"/>
    <mergeCell ref="G123:I123"/>
    <mergeCell ref="G124:I124"/>
    <mergeCell ref="C125:D125"/>
    <mergeCell ref="G125:I125"/>
    <mergeCell ref="I131:J131"/>
    <mergeCell ref="F132:H132"/>
    <mergeCell ref="I132:J132"/>
    <mergeCell ref="F133:H133"/>
    <mergeCell ref="B126:J126"/>
    <mergeCell ref="I128:J128"/>
    <mergeCell ref="A128:B128"/>
    <mergeCell ref="C128:D128"/>
    <mergeCell ref="E128:F128"/>
    <mergeCell ref="G128:H128"/>
    <mergeCell ref="F137:H137"/>
    <mergeCell ref="I137:J137"/>
    <mergeCell ref="F138:H138"/>
    <mergeCell ref="I138:J138"/>
    <mergeCell ref="F139:H139"/>
    <mergeCell ref="I139:J139"/>
    <mergeCell ref="F134:H134"/>
    <mergeCell ref="I134:J134"/>
    <mergeCell ref="F135:H135"/>
    <mergeCell ref="I135:J135"/>
    <mergeCell ref="F136:H136"/>
    <mergeCell ref="I136:J136"/>
    <mergeCell ref="A106:A111"/>
    <mergeCell ref="C118:D118"/>
    <mergeCell ref="G118:I118"/>
    <mergeCell ref="C119:D119"/>
    <mergeCell ref="C114:D114"/>
    <mergeCell ref="G114:I114"/>
    <mergeCell ref="C115:D115"/>
    <mergeCell ref="G115:I115"/>
    <mergeCell ref="C116:D116"/>
    <mergeCell ref="G116:I116"/>
    <mergeCell ref="A116:A117"/>
    <mergeCell ref="G119:I119"/>
    <mergeCell ref="C111:D111"/>
    <mergeCell ref="C112:D112"/>
    <mergeCell ref="G112:I112"/>
    <mergeCell ref="C113:D113"/>
    <mergeCell ref="G113:I113"/>
    <mergeCell ref="C104:D104"/>
    <mergeCell ref="G104:I104"/>
    <mergeCell ref="C105:D105"/>
    <mergeCell ref="C106:D106"/>
    <mergeCell ref="C107:D107"/>
    <mergeCell ref="C108:D108"/>
    <mergeCell ref="C109:D109"/>
    <mergeCell ref="C110:D110"/>
    <mergeCell ref="G105:I105"/>
    <mergeCell ref="C100:D100"/>
    <mergeCell ref="G100:I100"/>
    <mergeCell ref="C101:D101"/>
    <mergeCell ref="C102:D102"/>
    <mergeCell ref="C103:D103"/>
    <mergeCell ref="G103:I103"/>
    <mergeCell ref="R96:R97"/>
    <mergeCell ref="C97:D97"/>
    <mergeCell ref="G97:I97"/>
    <mergeCell ref="C98:D98"/>
    <mergeCell ref="G98:I98"/>
    <mergeCell ref="C99:D99"/>
    <mergeCell ref="G99:I99"/>
    <mergeCell ref="P89:P92"/>
    <mergeCell ref="A95:B95"/>
    <mergeCell ref="N96:N97"/>
    <mergeCell ref="O96:O97"/>
    <mergeCell ref="P96:P97"/>
    <mergeCell ref="Q96:Q97"/>
    <mergeCell ref="B85:B86"/>
    <mergeCell ref="A89:A92"/>
    <mergeCell ref="E89:E92"/>
    <mergeCell ref="G89:G92"/>
    <mergeCell ref="N89:N92"/>
    <mergeCell ref="H10:H11"/>
    <mergeCell ref="I10:I11"/>
    <mergeCell ref="J10:J11"/>
    <mergeCell ref="N10:N11"/>
    <mergeCell ref="O10:O11"/>
    <mergeCell ref="P10:P11"/>
    <mergeCell ref="A14:B14"/>
    <mergeCell ref="I16:I17"/>
    <mergeCell ref="K16:K17"/>
    <mergeCell ref="A17:B17"/>
    <mergeCell ref="M17:R17"/>
    <mergeCell ref="A16:B16"/>
    <mergeCell ref="C16:C17"/>
    <mergeCell ref="D16:D17"/>
    <mergeCell ref="E16:E17"/>
    <mergeCell ref="F16:F17"/>
    <mergeCell ref="G16:G17"/>
    <mergeCell ref="H16:H17"/>
    <mergeCell ref="J16:J17"/>
    <mergeCell ref="A1:R2"/>
    <mergeCell ref="F3:I3"/>
    <mergeCell ref="J3:M3"/>
    <mergeCell ref="B4:E4"/>
    <mergeCell ref="J4:M4"/>
    <mergeCell ref="B7:E7"/>
    <mergeCell ref="J7:M7"/>
    <mergeCell ref="B8:E8"/>
    <mergeCell ref="D9:E9"/>
    <mergeCell ref="B5:E5"/>
    <mergeCell ref="S10:S11"/>
    <mergeCell ref="S96:S97"/>
    <mergeCell ref="S129:S130"/>
    <mergeCell ref="H9:S9"/>
    <mergeCell ref="H8:S8"/>
    <mergeCell ref="S89:S92"/>
    <mergeCell ref="B93:K93"/>
    <mergeCell ref="J89:J92"/>
    <mergeCell ref="B147:J147"/>
    <mergeCell ref="F140:H140"/>
    <mergeCell ref="I140:J140"/>
    <mergeCell ref="F141:H141"/>
    <mergeCell ref="I141:J141"/>
    <mergeCell ref="F142:H142"/>
    <mergeCell ref="I142:J142"/>
    <mergeCell ref="F143:H143"/>
    <mergeCell ref="I143:J143"/>
    <mergeCell ref="D144:E145"/>
    <mergeCell ref="F144:J144"/>
    <mergeCell ref="Q10:Q11"/>
    <mergeCell ref="R10:R11"/>
    <mergeCell ref="D10:E10"/>
    <mergeCell ref="A11:B11"/>
    <mergeCell ref="D11:E11"/>
  </mergeCells>
  <dataValidations xWindow="747" yWindow="306" count="12">
    <dataValidation allowBlank="1" showInputMessage="1" showErrorMessage="1" promptTitle="Instructions:" prompt="Enter qty to be purchased for each item below - WHITE boxes only:" sqref="F98:F104 F115:F119 F123:F125"/>
    <dataValidation allowBlank="1" showInputMessage="1" showErrorMessage="1" promptTitle="Instructions:" prompt="Enter your per item costs (or per staff cost) below in white boxes only:" sqref="C111:D125 C107:D107 C109:D109 C98:D105"/>
    <dataValidation allowBlank="1" showInputMessage="1" showErrorMessage="1" promptTitle="Instructions:" prompt="Enter Fringe rate for your agency." sqref="D11:E11"/>
    <dataValidation allowBlank="1" showInputMessage="1" showErrorMessage="1" promptTitle="Instructions:" prompt="Enter your agency name" sqref="B4:E5"/>
    <dataValidation allowBlank="1" showInputMessage="1" showErrorMessage="1" promptTitle="Instructions:" prompt="Enter the name of your subconstractor's and fill out one worksheet for each subcontractor." sqref="B7:E7"/>
    <dataValidation allowBlank="1" showInputMessage="1" showErrorMessage="1" promptTitle="Instructions:" prompt="If you receive MIECHV funding, please enter the # of slots you serve here" sqref="D10:E10"/>
    <dataValidation type="custom" allowBlank="1" showInputMessage="1" showErrorMessage="1" errorTitle="Over 1 FTE" error="You entered a value the exceeds 1 FTE, please fix to continue." sqref="K55:L55 K71:L71 E19:J83">
      <formula1>SUM($E19:$I19)&lt;=1</formula1>
    </dataValidation>
    <dataValidation type="custom" allowBlank="1" showInputMessage="1" showErrorMessage="1" errorTitle="Over ELD allocation" error="You entered a value that exceeds total in cell C10, please fix to continue." sqref="N12:P12">
      <formula1>SUM($N$12:$P$12)&lt;=$D$9</formula1>
    </dataValidation>
    <dataValidation allowBlank="1" showInputMessage="1" showErrorMessage="1" promptTitle="Instructions:" prompt="Enter your additional program expenditures" sqref="B123:B125"/>
    <dataValidation allowBlank="1" showInputMessage="1" showErrorMessage="1" promptTitle="Instructions:" prompt="Add description" sqref="G123:I125"/>
    <dataValidation allowBlank="1" showInputMessage="1" showErrorMessage="1" promptTitle="Instructions:" prompt="Enter fringe rate for this position" sqref="C90 C92"/>
    <dataValidation allowBlank="1" showErrorMessage="1" promptTitle="Instructions:" prompt="Enter qty to be purchased for each item below - WHITE boxes only:" sqref="F114"/>
  </dataValidations>
  <pageMargins left="0.2" right="0.2" top="0.25" bottom="0.25" header="0" footer="0.3"/>
  <pageSetup paperSize="17" scale="60" orientation="landscape" r:id="rId1"/>
  <headerFooter>
    <oddFooter>&amp;C&amp;P of &amp;N</oddFooter>
  </headerFooter>
  <rowBreaks count="2" manualBreakCount="2">
    <brk id="66" max="16383" man="1"/>
    <brk id="113"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91F1264-0F1E-4ACE-88C0-57A9FD5B5B43}">
            <xm:f>IF('Lead Agency Budget'!D6="No",1,0)</xm:f>
            <x14:dxf>
              <font>
                <color auto="1"/>
              </font>
              <fill>
                <patternFill>
                  <bgColor theme="1"/>
                </patternFill>
              </fill>
            </x14:dxf>
          </x14:cfRule>
          <xm:sqref>A7:E7</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R153"/>
  <sheetViews>
    <sheetView showFormulas="1" showGridLines="0" zoomScale="70" zoomScaleNormal="70" zoomScaleSheetLayoutView="70" workbookViewId="0">
      <selection activeCell="N44" sqref="N44"/>
    </sheetView>
  </sheetViews>
  <sheetFormatPr defaultColWidth="9.140625" defaultRowHeight="12.75" x14ac:dyDescent="0.2"/>
  <cols>
    <col min="1" max="1" width="37.42578125" style="1" customWidth="1"/>
    <col min="2" max="2" width="35.42578125" style="20" customWidth="1"/>
    <col min="3" max="3" width="12" style="20" customWidth="1"/>
    <col min="4" max="4" width="20.140625" style="29" customWidth="1"/>
    <col min="5" max="5" width="20.140625" style="71" customWidth="1"/>
    <col min="6" max="6" width="16.28515625" style="71" customWidth="1"/>
    <col min="7" max="8" width="16.28515625" style="72" customWidth="1"/>
    <col min="9" max="9" width="21.42578125" style="72" customWidth="1"/>
    <col min="10" max="10" width="22.85546875" style="23" customWidth="1"/>
    <col min="11" max="11" width="3" style="24" customWidth="1"/>
    <col min="12" max="12" width="18.7109375" style="24" customWidth="1"/>
    <col min="13" max="16" width="18.7109375" style="36" customWidth="1"/>
    <col min="17" max="17" width="20.140625" style="36" customWidth="1"/>
    <col min="18" max="16384" width="9.140625" style="10"/>
  </cols>
  <sheetData>
    <row r="1" spans="1:17" ht="15.75" customHeight="1" x14ac:dyDescent="0.2">
      <c r="A1" s="544" t="s">
        <v>159</v>
      </c>
      <c r="B1" s="544"/>
      <c r="C1" s="544"/>
      <c r="D1" s="544"/>
      <c r="E1" s="544"/>
      <c r="F1" s="544"/>
      <c r="G1" s="544"/>
      <c r="H1" s="544"/>
      <c r="I1" s="544"/>
      <c r="J1" s="544"/>
      <c r="K1" s="544"/>
      <c r="L1" s="544"/>
      <c r="M1" s="544"/>
      <c r="N1" s="544"/>
      <c r="O1" s="544"/>
      <c r="P1" s="544"/>
      <c r="Q1" s="544"/>
    </row>
    <row r="2" spans="1:17" ht="43.5" customHeight="1" x14ac:dyDescent="0.2">
      <c r="A2" s="544"/>
      <c r="B2" s="544"/>
      <c r="C2" s="544"/>
      <c r="D2" s="544"/>
      <c r="E2" s="544"/>
      <c r="F2" s="544"/>
      <c r="G2" s="544"/>
      <c r="H2" s="544"/>
      <c r="I2" s="544"/>
      <c r="J2" s="544"/>
      <c r="K2" s="544"/>
      <c r="L2" s="544"/>
      <c r="M2" s="544"/>
      <c r="N2" s="544"/>
      <c r="O2" s="544"/>
      <c r="P2" s="544"/>
      <c r="Q2" s="544"/>
    </row>
    <row r="3" spans="1:17" ht="13.5" thickBot="1" x14ac:dyDescent="0.25">
      <c r="A3" s="10"/>
      <c r="B3" s="10"/>
      <c r="C3" s="10"/>
      <c r="D3" s="10"/>
      <c r="E3" s="10"/>
      <c r="F3" s="545"/>
      <c r="G3" s="545"/>
      <c r="H3" s="545"/>
      <c r="I3" s="545"/>
      <c r="J3" s="546"/>
      <c r="K3" s="546"/>
      <c r="L3" s="546"/>
      <c r="M3" s="14"/>
      <c r="N3" s="14"/>
      <c r="O3" s="14"/>
      <c r="P3" s="15"/>
      <c r="Q3" s="16"/>
    </row>
    <row r="4" spans="1:17" ht="27.95" customHeight="1" thickBot="1" x14ac:dyDescent="0.25">
      <c r="A4" s="142" t="s">
        <v>161</v>
      </c>
      <c r="B4" s="675"/>
      <c r="C4" s="676"/>
      <c r="D4" s="676"/>
      <c r="E4" s="677"/>
      <c r="F4" s="10"/>
      <c r="G4" s="10"/>
      <c r="H4" s="10"/>
      <c r="I4" s="10"/>
      <c r="J4" s="546"/>
      <c r="K4" s="546"/>
      <c r="L4" s="546"/>
      <c r="M4" s="18"/>
      <c r="N4" s="18"/>
      <c r="O4" s="18"/>
      <c r="P4" s="17"/>
      <c r="Q4" s="17"/>
    </row>
    <row r="5" spans="1:17" ht="27.95" customHeight="1" thickBot="1" x14ac:dyDescent="0.25">
      <c r="A5" s="142" t="s">
        <v>166</v>
      </c>
      <c r="B5" s="675"/>
      <c r="C5" s="676"/>
      <c r="D5" s="676"/>
      <c r="E5" s="677"/>
      <c r="F5" s="10"/>
      <c r="G5" s="10"/>
      <c r="H5" s="10"/>
      <c r="I5" s="10"/>
      <c r="J5" s="336"/>
      <c r="K5" s="336"/>
      <c r="L5" s="336"/>
      <c r="M5" s="18"/>
      <c r="N5" s="18"/>
      <c r="O5" s="18"/>
      <c r="P5" s="17"/>
      <c r="Q5" s="17"/>
    </row>
    <row r="6" spans="1:17" ht="27.95" customHeight="1" thickBot="1" x14ac:dyDescent="0.25">
      <c r="A6" s="550" t="s">
        <v>167</v>
      </c>
      <c r="B6" s="550"/>
      <c r="C6" s="148"/>
      <c r="D6" s="148"/>
      <c r="E6" s="337"/>
      <c r="F6" s="148"/>
      <c r="G6" s="148"/>
      <c r="H6" s="148"/>
      <c r="I6" s="149"/>
      <c r="J6" s="150"/>
      <c r="K6" s="336"/>
      <c r="L6" s="336"/>
      <c r="M6" s="18"/>
      <c r="N6" s="18"/>
      <c r="O6" s="18"/>
      <c r="P6" s="17"/>
      <c r="Q6" s="17"/>
    </row>
    <row r="7" spans="1:17" ht="18" customHeight="1" thickBot="1" x14ac:dyDescent="0.25">
      <c r="A7" s="10"/>
      <c r="B7" s="10"/>
      <c r="C7" s="10"/>
      <c r="D7" s="10"/>
      <c r="E7" s="10"/>
      <c r="F7" s="10"/>
      <c r="G7" s="148"/>
      <c r="H7" s="10"/>
      <c r="I7" s="10"/>
      <c r="J7" s="546"/>
      <c r="K7" s="546"/>
      <c r="L7" s="546"/>
      <c r="M7" s="18"/>
      <c r="N7" s="18"/>
      <c r="O7" s="18"/>
      <c r="P7" s="17"/>
      <c r="Q7" s="17"/>
    </row>
    <row r="8" spans="1:17" ht="30.75" customHeight="1" thickBot="1" x14ac:dyDescent="0.25">
      <c r="A8" s="142" t="s">
        <v>144</v>
      </c>
      <c r="B8" s="554" t="s">
        <v>280</v>
      </c>
      <c r="C8" s="555"/>
      <c r="D8" s="556"/>
      <c r="E8" s="557"/>
      <c r="F8" s="10"/>
      <c r="G8" s="148"/>
      <c r="H8" s="233" t="s">
        <v>145</v>
      </c>
      <c r="I8" s="233"/>
      <c r="J8" s="233"/>
      <c r="K8" s="233"/>
      <c r="L8" s="233"/>
      <c r="M8" s="651"/>
      <c r="N8" s="651"/>
      <c r="O8" s="19"/>
      <c r="P8" s="19"/>
      <c r="Q8" s="19"/>
    </row>
    <row r="9" spans="1:17" ht="27" customHeight="1" thickBot="1" x14ac:dyDescent="0.25">
      <c r="A9" s="335" t="s">
        <v>188</v>
      </c>
      <c r="B9" s="143"/>
      <c r="D9" s="567">
        <f>(H12+M12+O12)+('Subcontractor #1 Budget'!D9+'Subcontractor #2 Budget'!D9+'Subcontractor #3 Budget'!D9+'Subcontractor #4 Budget'!D9)</f>
        <v>0</v>
      </c>
      <c r="E9" s="568"/>
      <c r="F9" s="21"/>
      <c r="G9" s="22"/>
      <c r="H9" s="671" t="s">
        <v>190</v>
      </c>
      <c r="I9" s="672"/>
      <c r="J9" s="672"/>
      <c r="K9" s="672"/>
      <c r="L9" s="673"/>
      <c r="M9" s="672"/>
      <c r="N9" s="672"/>
      <c r="O9" s="672"/>
      <c r="P9" s="672"/>
      <c r="Q9" s="674"/>
    </row>
    <row r="10" spans="1:17" ht="28.5" customHeight="1" thickBot="1" x14ac:dyDescent="0.25">
      <c r="A10" s="553" t="s">
        <v>172</v>
      </c>
      <c r="B10" s="553"/>
      <c r="D10" s="680">
        <v>0</v>
      </c>
      <c r="E10" s="681"/>
      <c r="H10" s="563" t="s">
        <v>189</v>
      </c>
      <c r="I10" s="565" t="s">
        <v>191</v>
      </c>
      <c r="J10" s="565" t="s">
        <v>275</v>
      </c>
      <c r="K10" s="27"/>
      <c r="L10" s="235" t="s">
        <v>0</v>
      </c>
      <c r="M10" s="559" t="s">
        <v>171</v>
      </c>
      <c r="N10" s="561" t="s">
        <v>114</v>
      </c>
      <c r="O10" s="558" t="s">
        <v>113</v>
      </c>
      <c r="P10" s="558" t="s">
        <v>15</v>
      </c>
      <c r="Q10" s="558" t="s">
        <v>129</v>
      </c>
    </row>
    <row r="11" spans="1:17" ht="43.5" customHeight="1" thickBot="1" x14ac:dyDescent="0.25">
      <c r="A11" s="553" t="s">
        <v>154</v>
      </c>
      <c r="B11" s="553"/>
      <c r="D11" s="678"/>
      <c r="E11" s="679"/>
      <c r="H11" s="564"/>
      <c r="I11" s="566"/>
      <c r="J11" s="566"/>
      <c r="L11" s="236" t="s">
        <v>1</v>
      </c>
      <c r="M11" s="560"/>
      <c r="N11" s="562"/>
      <c r="O11" s="538"/>
      <c r="P11" s="538"/>
      <c r="Q11" s="538"/>
    </row>
    <row r="12" spans="1:17" ht="28.5" customHeight="1" x14ac:dyDescent="0.2">
      <c r="E12" s="30"/>
      <c r="F12" s="30"/>
      <c r="G12" s="31"/>
      <c r="H12" s="338"/>
      <c r="I12" s="338"/>
      <c r="J12" s="338"/>
      <c r="K12" s="33"/>
      <c r="L12" s="128">
        <f>SUM(M12:Q12)</f>
        <v>0</v>
      </c>
      <c r="M12" s="338"/>
      <c r="N12" s="234">
        <f>J12</f>
        <v>0</v>
      </c>
      <c r="O12" s="338"/>
      <c r="P12" s="338"/>
      <c r="Q12" s="338"/>
    </row>
    <row r="13" spans="1:17" x14ac:dyDescent="0.2">
      <c r="B13" s="32"/>
      <c r="C13" s="32"/>
      <c r="E13" s="30"/>
      <c r="F13" s="30"/>
      <c r="G13" s="31"/>
      <c r="H13" s="31"/>
      <c r="I13" s="31"/>
      <c r="J13" s="34"/>
      <c r="K13" s="35"/>
    </row>
    <row r="14" spans="1:17" ht="35.25" customHeight="1" x14ac:dyDescent="0.2">
      <c r="A14" s="552" t="s">
        <v>162</v>
      </c>
      <c r="B14" s="552"/>
      <c r="C14" s="37"/>
      <c r="D14" s="37"/>
      <c r="E14" s="37"/>
      <c r="F14" s="37"/>
      <c r="G14" s="37"/>
      <c r="H14" s="37"/>
      <c r="I14" s="37"/>
      <c r="J14" s="38"/>
      <c r="K14" s="39"/>
      <c r="L14" s="40"/>
      <c r="M14" s="41"/>
      <c r="N14" s="41"/>
      <c r="O14" s="41"/>
      <c r="P14" s="41"/>
      <c r="Q14" s="41"/>
    </row>
    <row r="15" spans="1:17" ht="23.85" customHeight="1" x14ac:dyDescent="0.2">
      <c r="C15" s="172"/>
      <c r="D15" s="172"/>
      <c r="E15" s="172"/>
      <c r="F15" s="172"/>
      <c r="G15" s="172"/>
      <c r="H15" s="172"/>
      <c r="I15" s="172"/>
      <c r="J15" s="172"/>
      <c r="K15" s="43"/>
      <c r="L15" s="237" t="s">
        <v>3</v>
      </c>
      <c r="M15" s="560" t="str">
        <f>M10</f>
        <v>General Fund</v>
      </c>
      <c r="N15" s="562" t="str">
        <f>N10</f>
        <v xml:space="preserve">Medicaid </v>
      </c>
      <c r="O15" s="538" t="str">
        <f>O10</f>
        <v>Title IV-B2</v>
      </c>
      <c r="P15" s="538" t="str">
        <f>P10</f>
        <v>MIECHV</v>
      </c>
      <c r="Q15" s="538" t="str">
        <f>Q10</f>
        <v>County GF, Fundraising, Foundation, Grants, Other</v>
      </c>
    </row>
    <row r="16" spans="1:17" ht="43.5" customHeight="1" x14ac:dyDescent="0.2">
      <c r="A16" s="586"/>
      <c r="B16" s="587"/>
      <c r="C16" s="588" t="s">
        <v>115</v>
      </c>
      <c r="D16" s="538" t="s">
        <v>225</v>
      </c>
      <c r="E16" s="579" t="s">
        <v>149</v>
      </c>
      <c r="F16" s="579" t="s">
        <v>150</v>
      </c>
      <c r="G16" s="579" t="s">
        <v>151</v>
      </c>
      <c r="H16" s="579" t="s">
        <v>152</v>
      </c>
      <c r="I16" s="538" t="s">
        <v>153</v>
      </c>
      <c r="J16" s="538" t="s">
        <v>14</v>
      </c>
      <c r="K16" s="43"/>
      <c r="L16" s="236" t="s">
        <v>1</v>
      </c>
      <c r="M16" s="560"/>
      <c r="N16" s="562"/>
      <c r="O16" s="538"/>
      <c r="P16" s="538"/>
      <c r="Q16" s="538"/>
    </row>
    <row r="17" spans="1:17" ht="15.75" customHeight="1" x14ac:dyDescent="0.2">
      <c r="A17" s="580" t="s">
        <v>170</v>
      </c>
      <c r="B17" s="581"/>
      <c r="C17" s="588"/>
      <c r="D17" s="538"/>
      <c r="E17" s="579"/>
      <c r="F17" s="579"/>
      <c r="G17" s="579"/>
      <c r="H17" s="579"/>
      <c r="I17" s="538"/>
      <c r="J17" s="538"/>
      <c r="K17" s="43"/>
      <c r="L17" s="667"/>
      <c r="M17" s="668"/>
      <c r="N17" s="668"/>
      <c r="O17" s="668"/>
      <c r="P17" s="668"/>
      <c r="Q17" s="668"/>
    </row>
    <row r="18" spans="1:17" ht="15.75" customHeight="1" x14ac:dyDescent="0.2">
      <c r="A18" s="321" t="s">
        <v>265</v>
      </c>
      <c r="B18" s="320"/>
      <c r="C18" s="334"/>
      <c r="D18" s="328"/>
      <c r="E18" s="331"/>
      <c r="F18" s="331"/>
      <c r="G18" s="331"/>
      <c r="H18" s="331"/>
      <c r="I18" s="328"/>
      <c r="J18" s="328"/>
      <c r="K18" s="43"/>
      <c r="L18" s="332"/>
      <c r="M18" s="333"/>
      <c r="N18" s="333"/>
      <c r="O18" s="333"/>
      <c r="P18" s="333"/>
      <c r="Q18" s="333"/>
    </row>
    <row r="19" spans="1:17" x14ac:dyDescent="0.2">
      <c r="A19" s="322">
        <f>D19/2</f>
        <v>0</v>
      </c>
      <c r="B19" s="44" t="s">
        <v>16</v>
      </c>
      <c r="C19" s="45">
        <f>SUM(E19:I19)</f>
        <v>0</v>
      </c>
      <c r="D19" s="339"/>
      <c r="E19" s="340"/>
      <c r="F19" s="340"/>
      <c r="G19" s="340"/>
      <c r="H19" s="340"/>
      <c r="I19" s="340"/>
      <c r="J19" s="46"/>
      <c r="K19" s="47"/>
      <c r="L19" s="48">
        <f t="shared" ref="L19:L82" si="0">SUM(M19:Q19)</f>
        <v>0</v>
      </c>
      <c r="M19" s="49">
        <f>D19*E19</f>
        <v>0</v>
      </c>
      <c r="N19" s="49">
        <f>D19*F19</f>
        <v>0</v>
      </c>
      <c r="O19" s="49">
        <f>D19*G19</f>
        <v>0</v>
      </c>
      <c r="P19" s="49">
        <f>D19*H19</f>
        <v>0</v>
      </c>
      <c r="Q19" s="49">
        <f>D19*I19</f>
        <v>0</v>
      </c>
    </row>
    <row r="20" spans="1:17" ht="15.75" customHeight="1" x14ac:dyDescent="0.2">
      <c r="A20" s="154"/>
      <c r="B20" s="50" t="s">
        <v>4</v>
      </c>
      <c r="C20" s="279"/>
      <c r="D20" s="52"/>
      <c r="E20" s="178"/>
      <c r="F20" s="178"/>
      <c r="G20" s="178"/>
      <c r="H20" s="178"/>
      <c r="I20" s="178"/>
      <c r="J20" s="54">
        <f>IF(C20="",(D19*$D$11),(D19*C20))</f>
        <v>0</v>
      </c>
      <c r="K20" s="47"/>
      <c r="L20" s="48">
        <f t="shared" si="0"/>
        <v>0</v>
      </c>
      <c r="M20" s="49">
        <f>J20*E19</f>
        <v>0</v>
      </c>
      <c r="N20" s="49">
        <f>J20*F19</f>
        <v>0</v>
      </c>
      <c r="O20" s="49">
        <f>J20*G19</f>
        <v>0</v>
      </c>
      <c r="P20" s="49">
        <f>J20*H19</f>
        <v>0</v>
      </c>
      <c r="Q20" s="49">
        <f>J20*I19</f>
        <v>0</v>
      </c>
    </row>
    <row r="21" spans="1:17" x14ac:dyDescent="0.2">
      <c r="A21" s="322">
        <f>D21/2</f>
        <v>0</v>
      </c>
      <c r="B21" s="44" t="s">
        <v>47</v>
      </c>
      <c r="C21" s="45">
        <f>SUM(E21:I21)</f>
        <v>0</v>
      </c>
      <c r="D21" s="131"/>
      <c r="E21" s="177"/>
      <c r="F21" s="177"/>
      <c r="G21" s="177"/>
      <c r="H21" s="177"/>
      <c r="I21" s="177"/>
      <c r="J21" s="46"/>
      <c r="K21" s="47"/>
      <c r="L21" s="48">
        <f t="shared" si="0"/>
        <v>0</v>
      </c>
      <c r="M21" s="49">
        <f>D21*E21</f>
        <v>0</v>
      </c>
      <c r="N21" s="49">
        <f>D21*F21</f>
        <v>0</v>
      </c>
      <c r="O21" s="49">
        <f>D21*G21</f>
        <v>0</v>
      </c>
      <c r="P21" s="49">
        <f>D21*H21</f>
        <v>0</v>
      </c>
      <c r="Q21" s="49">
        <f>D21*I21</f>
        <v>0</v>
      </c>
    </row>
    <row r="22" spans="1:17" x14ac:dyDescent="0.2">
      <c r="A22" s="154"/>
      <c r="B22" s="50" t="s">
        <v>4</v>
      </c>
      <c r="C22" s="279"/>
      <c r="D22" s="52"/>
      <c r="E22" s="178"/>
      <c r="F22" s="178"/>
      <c r="G22" s="178"/>
      <c r="H22" s="178"/>
      <c r="I22" s="178"/>
      <c r="J22" s="54">
        <f>IF(C22="",(D21*$D$11),(D21*C22))</f>
        <v>0</v>
      </c>
      <c r="K22" s="47"/>
      <c r="L22" s="48">
        <f t="shared" si="0"/>
        <v>0</v>
      </c>
      <c r="M22" s="49">
        <f>J22*E21</f>
        <v>0</v>
      </c>
      <c r="N22" s="49">
        <f>J22*F21</f>
        <v>0</v>
      </c>
      <c r="O22" s="49">
        <f>J22*G21</f>
        <v>0</v>
      </c>
      <c r="P22" s="49">
        <f>J22*H21</f>
        <v>0</v>
      </c>
      <c r="Q22" s="49">
        <f>J22*I21</f>
        <v>0</v>
      </c>
    </row>
    <row r="23" spans="1:17" x14ac:dyDescent="0.2">
      <c r="A23" s="322">
        <f>D23/2</f>
        <v>0</v>
      </c>
      <c r="B23" s="44" t="s">
        <v>39</v>
      </c>
      <c r="C23" s="45">
        <f>SUM(E23:I23)</f>
        <v>0</v>
      </c>
      <c r="D23" s="339"/>
      <c r="E23" s="340"/>
      <c r="F23" s="340"/>
      <c r="G23" s="340"/>
      <c r="H23" s="340"/>
      <c r="I23" s="340"/>
      <c r="J23" s="46"/>
      <c r="K23" s="47"/>
      <c r="L23" s="48">
        <f t="shared" si="0"/>
        <v>0</v>
      </c>
      <c r="M23" s="49">
        <f>D23*E23</f>
        <v>0</v>
      </c>
      <c r="N23" s="49">
        <f>D23*F23</f>
        <v>0</v>
      </c>
      <c r="O23" s="49">
        <f>D23*G23</f>
        <v>0</v>
      </c>
      <c r="P23" s="49">
        <f>D23*H23</f>
        <v>0</v>
      </c>
      <c r="Q23" s="49">
        <f>D23*I23</f>
        <v>0</v>
      </c>
    </row>
    <row r="24" spans="1:17" x14ac:dyDescent="0.2">
      <c r="A24" s="154"/>
      <c r="B24" s="20" t="s">
        <v>4</v>
      </c>
      <c r="C24" s="279"/>
      <c r="D24" s="52"/>
      <c r="E24" s="178"/>
      <c r="F24" s="178"/>
      <c r="G24" s="178"/>
      <c r="H24" s="178"/>
      <c r="I24" s="178"/>
      <c r="J24" s="54">
        <f>IF(C24="",(D23*$D$11),(D23*C24))</f>
        <v>0</v>
      </c>
      <c r="K24" s="47"/>
      <c r="L24" s="48">
        <f t="shared" si="0"/>
        <v>0</v>
      </c>
      <c r="M24" s="49">
        <f>J24*E23</f>
        <v>0</v>
      </c>
      <c r="N24" s="49">
        <f>J24*F23</f>
        <v>0</v>
      </c>
      <c r="O24" s="49">
        <f>J24*G23</f>
        <v>0</v>
      </c>
      <c r="P24" s="49">
        <f>J24*H23</f>
        <v>0</v>
      </c>
      <c r="Q24" s="49">
        <f>J24*I23</f>
        <v>0</v>
      </c>
    </row>
    <row r="25" spans="1:17" x14ac:dyDescent="0.2">
      <c r="A25" s="322">
        <f>D25/2</f>
        <v>0</v>
      </c>
      <c r="B25" s="44" t="s">
        <v>43</v>
      </c>
      <c r="C25" s="45">
        <f>SUM(E25:I25)</f>
        <v>0</v>
      </c>
      <c r="D25" s="131"/>
      <c r="E25" s="177"/>
      <c r="F25" s="177"/>
      <c r="G25" s="177"/>
      <c r="H25" s="177"/>
      <c r="I25" s="177"/>
      <c r="J25" s="46"/>
      <c r="K25" s="47"/>
      <c r="L25" s="48">
        <f t="shared" si="0"/>
        <v>0</v>
      </c>
      <c r="M25" s="49">
        <f>D25*E25</f>
        <v>0</v>
      </c>
      <c r="N25" s="49">
        <f>D25*F25</f>
        <v>0</v>
      </c>
      <c r="O25" s="49">
        <f>D25*G25</f>
        <v>0</v>
      </c>
      <c r="P25" s="49">
        <f>D25*H25</f>
        <v>0</v>
      </c>
      <c r="Q25" s="49">
        <f>D25*I25</f>
        <v>0</v>
      </c>
    </row>
    <row r="26" spans="1:17" x14ac:dyDescent="0.2">
      <c r="A26" s="154"/>
      <c r="B26" s="20" t="s">
        <v>4</v>
      </c>
      <c r="C26" s="279"/>
      <c r="D26" s="52"/>
      <c r="E26" s="178"/>
      <c r="F26" s="178"/>
      <c r="G26" s="178"/>
      <c r="H26" s="178"/>
      <c r="I26" s="178"/>
      <c r="J26" s="54">
        <f>IF(C26="",(D25*$D$11),(D25*C26))</f>
        <v>0</v>
      </c>
      <c r="K26" s="47"/>
      <c r="L26" s="48">
        <f t="shared" si="0"/>
        <v>0</v>
      </c>
      <c r="M26" s="49">
        <f>J26*E25</f>
        <v>0</v>
      </c>
      <c r="N26" s="49">
        <f>J26*F25</f>
        <v>0</v>
      </c>
      <c r="O26" s="49">
        <f>J26*G25</f>
        <v>0</v>
      </c>
      <c r="P26" s="49">
        <f>J26*H25</f>
        <v>0</v>
      </c>
      <c r="Q26" s="49">
        <f>J26*I25</f>
        <v>0</v>
      </c>
    </row>
    <row r="27" spans="1:17" x14ac:dyDescent="0.2">
      <c r="A27" s="322">
        <f>D27/2</f>
        <v>0</v>
      </c>
      <c r="B27" s="44" t="s">
        <v>40</v>
      </c>
      <c r="C27" s="45">
        <f>SUM(E27:I27)</f>
        <v>0</v>
      </c>
      <c r="D27" s="131"/>
      <c r="E27" s="177"/>
      <c r="F27" s="177"/>
      <c r="G27" s="177"/>
      <c r="H27" s="177"/>
      <c r="I27" s="177"/>
      <c r="J27" s="46"/>
      <c r="K27" s="47"/>
      <c r="L27" s="48">
        <f t="shared" si="0"/>
        <v>0</v>
      </c>
      <c r="M27" s="49">
        <f>D27*E27</f>
        <v>0</v>
      </c>
      <c r="N27" s="49">
        <f>D27*F27</f>
        <v>0</v>
      </c>
      <c r="O27" s="49">
        <f>D27*G27</f>
        <v>0</v>
      </c>
      <c r="P27" s="49">
        <f>D27*H27</f>
        <v>0</v>
      </c>
      <c r="Q27" s="49">
        <f>D27*I27</f>
        <v>0</v>
      </c>
    </row>
    <row r="28" spans="1:17" x14ac:dyDescent="0.2">
      <c r="A28" s="154"/>
      <c r="B28" s="20" t="s">
        <v>4</v>
      </c>
      <c r="C28" s="279"/>
      <c r="D28" s="52"/>
      <c r="E28" s="178"/>
      <c r="F28" s="178"/>
      <c r="G28" s="178"/>
      <c r="H28" s="178"/>
      <c r="I28" s="178"/>
      <c r="J28" s="54">
        <f>IF(C28="",(D27*$D$11),(D27*C28))</f>
        <v>0</v>
      </c>
      <c r="K28" s="47"/>
      <c r="L28" s="48">
        <f t="shared" si="0"/>
        <v>0</v>
      </c>
      <c r="M28" s="49">
        <f>J28*E27</f>
        <v>0</v>
      </c>
      <c r="N28" s="49">
        <f>J28*F27</f>
        <v>0</v>
      </c>
      <c r="O28" s="49">
        <f>J28*G27</f>
        <v>0</v>
      </c>
      <c r="P28" s="49">
        <f>J28*H27</f>
        <v>0</v>
      </c>
      <c r="Q28" s="49">
        <f>J28*I27</f>
        <v>0</v>
      </c>
    </row>
    <row r="29" spans="1:17" x14ac:dyDescent="0.2">
      <c r="A29" s="322">
        <f>D29/2</f>
        <v>0</v>
      </c>
      <c r="B29" s="44" t="s">
        <v>42</v>
      </c>
      <c r="C29" s="45">
        <f>SUM(E29:I29)</f>
        <v>0</v>
      </c>
      <c r="D29" s="131"/>
      <c r="E29" s="177"/>
      <c r="F29" s="177"/>
      <c r="G29" s="177"/>
      <c r="H29" s="177"/>
      <c r="I29" s="177"/>
      <c r="J29" s="46"/>
      <c r="K29" s="47"/>
      <c r="L29" s="48">
        <f t="shared" si="0"/>
        <v>0</v>
      </c>
      <c r="M29" s="49">
        <f>D29*E29</f>
        <v>0</v>
      </c>
      <c r="N29" s="49">
        <f>D29*F29</f>
        <v>0</v>
      </c>
      <c r="O29" s="49">
        <f>D29*G29</f>
        <v>0</v>
      </c>
      <c r="P29" s="49">
        <f>D29*H29</f>
        <v>0</v>
      </c>
      <c r="Q29" s="49">
        <f>D29*I29</f>
        <v>0</v>
      </c>
    </row>
    <row r="30" spans="1:17" x14ac:dyDescent="0.2">
      <c r="A30" s="154"/>
      <c r="B30" s="20" t="s">
        <v>4</v>
      </c>
      <c r="C30" s="279"/>
      <c r="D30" s="52"/>
      <c r="E30" s="178"/>
      <c r="F30" s="178"/>
      <c r="G30" s="178"/>
      <c r="H30" s="178"/>
      <c r="I30" s="178"/>
      <c r="J30" s="54">
        <f>IF(C30="",(D29*$D$11),(D29*C30))</f>
        <v>0</v>
      </c>
      <c r="K30" s="47"/>
      <c r="L30" s="48">
        <f t="shared" si="0"/>
        <v>0</v>
      </c>
      <c r="M30" s="49">
        <f>J30*E29</f>
        <v>0</v>
      </c>
      <c r="N30" s="49">
        <f>J30*F29</f>
        <v>0</v>
      </c>
      <c r="O30" s="49">
        <f>J30*G29</f>
        <v>0</v>
      </c>
      <c r="P30" s="49">
        <f>J30*H29</f>
        <v>0</v>
      </c>
      <c r="Q30" s="49">
        <f>J30*I29</f>
        <v>0</v>
      </c>
    </row>
    <row r="31" spans="1:17" x14ac:dyDescent="0.2">
      <c r="A31" s="322">
        <f>D31/2</f>
        <v>0</v>
      </c>
      <c r="B31" s="44" t="s">
        <v>41</v>
      </c>
      <c r="C31" s="45">
        <f>SUM(E31:I31)</f>
        <v>0</v>
      </c>
      <c r="D31" s="131"/>
      <c r="E31" s="177"/>
      <c r="F31" s="177"/>
      <c r="G31" s="177"/>
      <c r="H31" s="177"/>
      <c r="I31" s="177"/>
      <c r="J31" s="46"/>
      <c r="K31" s="47"/>
      <c r="L31" s="48">
        <f t="shared" si="0"/>
        <v>0</v>
      </c>
      <c r="M31" s="49">
        <f>D31*E31</f>
        <v>0</v>
      </c>
      <c r="N31" s="49">
        <f>D31*F31</f>
        <v>0</v>
      </c>
      <c r="O31" s="49">
        <f>D31*G31</f>
        <v>0</v>
      </c>
      <c r="P31" s="49">
        <f>D31*H31</f>
        <v>0</v>
      </c>
      <c r="Q31" s="49">
        <f>D31*I31</f>
        <v>0</v>
      </c>
    </row>
    <row r="32" spans="1:17" x14ac:dyDescent="0.2">
      <c r="A32" s="154"/>
      <c r="B32" s="20" t="s">
        <v>4</v>
      </c>
      <c r="C32" s="279"/>
      <c r="D32" s="52"/>
      <c r="E32" s="178"/>
      <c r="F32" s="178"/>
      <c r="G32" s="178"/>
      <c r="H32" s="178"/>
      <c r="I32" s="178"/>
      <c r="J32" s="54">
        <f>IF(C32="",(D31*$D$11),(D31*C32))</f>
        <v>0</v>
      </c>
      <c r="K32" s="47"/>
      <c r="L32" s="48">
        <f t="shared" si="0"/>
        <v>0</v>
      </c>
      <c r="M32" s="49">
        <f>J32*E31</f>
        <v>0</v>
      </c>
      <c r="N32" s="49">
        <f>J32*F31</f>
        <v>0</v>
      </c>
      <c r="O32" s="49">
        <f>J32*G31</f>
        <v>0</v>
      </c>
      <c r="P32" s="49">
        <f>J32*H31</f>
        <v>0</v>
      </c>
      <c r="Q32" s="49">
        <f>J32*I31</f>
        <v>0</v>
      </c>
    </row>
    <row r="33" spans="1:17" x14ac:dyDescent="0.2">
      <c r="A33" s="322">
        <f>D33/2</f>
        <v>0</v>
      </c>
      <c r="B33" s="44" t="s">
        <v>48</v>
      </c>
      <c r="C33" s="45">
        <f>SUM(E33:I33)</f>
        <v>0</v>
      </c>
      <c r="D33" s="131"/>
      <c r="E33" s="177"/>
      <c r="F33" s="177"/>
      <c r="G33" s="177"/>
      <c r="H33" s="177"/>
      <c r="I33" s="177"/>
      <c r="J33" s="46"/>
      <c r="K33" s="47"/>
      <c r="L33" s="48">
        <f t="shared" si="0"/>
        <v>0</v>
      </c>
      <c r="M33" s="49">
        <f>D33*E33</f>
        <v>0</v>
      </c>
      <c r="N33" s="49">
        <f>D33*F33</f>
        <v>0</v>
      </c>
      <c r="O33" s="49">
        <f>D33*G33</f>
        <v>0</v>
      </c>
      <c r="P33" s="49">
        <f>D33*H33</f>
        <v>0</v>
      </c>
      <c r="Q33" s="49">
        <f>D33*I33</f>
        <v>0</v>
      </c>
    </row>
    <row r="34" spans="1:17" x14ac:dyDescent="0.2">
      <c r="A34" s="154"/>
      <c r="B34" s="20" t="s">
        <v>4</v>
      </c>
      <c r="C34" s="279"/>
      <c r="D34" s="52"/>
      <c r="E34" s="178"/>
      <c r="F34" s="178"/>
      <c r="G34" s="178"/>
      <c r="H34" s="178"/>
      <c r="I34" s="178"/>
      <c r="J34" s="54">
        <f>IF(C34="",(D33*$D$11),(D33*C34))</f>
        <v>0</v>
      </c>
      <c r="K34" s="47"/>
      <c r="L34" s="48">
        <f t="shared" si="0"/>
        <v>0</v>
      </c>
      <c r="M34" s="49">
        <f>J34*E33</f>
        <v>0</v>
      </c>
      <c r="N34" s="49">
        <f>J34*F33</f>
        <v>0</v>
      </c>
      <c r="O34" s="49">
        <f>J34*G33</f>
        <v>0</v>
      </c>
      <c r="P34" s="49">
        <f>J34*H33</f>
        <v>0</v>
      </c>
      <c r="Q34" s="49">
        <f>J34*I33</f>
        <v>0</v>
      </c>
    </row>
    <row r="35" spans="1:17" x14ac:dyDescent="0.2">
      <c r="A35" s="322">
        <f>D35/2</f>
        <v>0</v>
      </c>
      <c r="B35" s="44" t="s">
        <v>35</v>
      </c>
      <c r="C35" s="45">
        <f>SUM(E35:I35)</f>
        <v>0</v>
      </c>
      <c r="D35" s="131"/>
      <c r="E35" s="177"/>
      <c r="F35" s="177"/>
      <c r="G35" s="177"/>
      <c r="H35" s="177"/>
      <c r="I35" s="177"/>
      <c r="J35" s="46"/>
      <c r="K35" s="47"/>
      <c r="L35" s="48">
        <f t="shared" si="0"/>
        <v>0</v>
      </c>
      <c r="M35" s="49">
        <f>D35*E35</f>
        <v>0</v>
      </c>
      <c r="N35" s="49">
        <f>D35*F35</f>
        <v>0</v>
      </c>
      <c r="O35" s="49">
        <f>D35*G35</f>
        <v>0</v>
      </c>
      <c r="P35" s="49">
        <f>D35*H35</f>
        <v>0</v>
      </c>
      <c r="Q35" s="49">
        <f>D35*I35</f>
        <v>0</v>
      </c>
    </row>
    <row r="36" spans="1:17" x14ac:dyDescent="0.2">
      <c r="A36" s="154"/>
      <c r="B36" s="20" t="s">
        <v>4</v>
      </c>
      <c r="C36" s="279"/>
      <c r="D36" s="52"/>
      <c r="E36" s="178"/>
      <c r="F36" s="178"/>
      <c r="G36" s="178"/>
      <c r="H36" s="178"/>
      <c r="I36" s="178"/>
      <c r="J36" s="54">
        <f>IF(C36="",(D35*$D$11),(D35*C36))</f>
        <v>0</v>
      </c>
      <c r="K36" s="47"/>
      <c r="L36" s="48">
        <f t="shared" si="0"/>
        <v>0</v>
      </c>
      <c r="M36" s="49">
        <f>J36*E35</f>
        <v>0</v>
      </c>
      <c r="N36" s="49">
        <f>J36*F35</f>
        <v>0</v>
      </c>
      <c r="O36" s="49">
        <f>J36*G35</f>
        <v>0</v>
      </c>
      <c r="P36" s="49">
        <f>J36*H35</f>
        <v>0</v>
      </c>
      <c r="Q36" s="49">
        <f>J36*I35</f>
        <v>0</v>
      </c>
    </row>
    <row r="37" spans="1:17" x14ac:dyDescent="0.2">
      <c r="A37" s="322">
        <f>D37/2</f>
        <v>0</v>
      </c>
      <c r="B37" s="44" t="s">
        <v>36</v>
      </c>
      <c r="C37" s="45">
        <f>SUM(E37:I37)</f>
        <v>0</v>
      </c>
      <c r="D37" s="131"/>
      <c r="E37" s="177"/>
      <c r="F37" s="177"/>
      <c r="G37" s="177"/>
      <c r="H37" s="177"/>
      <c r="I37" s="177"/>
      <c r="J37" s="46"/>
      <c r="K37" s="47"/>
      <c r="L37" s="48">
        <f t="shared" si="0"/>
        <v>0</v>
      </c>
      <c r="M37" s="49">
        <f>D37*E37</f>
        <v>0</v>
      </c>
      <c r="N37" s="49">
        <f>D37*F37</f>
        <v>0</v>
      </c>
      <c r="O37" s="49">
        <f>D37*G37</f>
        <v>0</v>
      </c>
      <c r="P37" s="49">
        <f>D37*H37</f>
        <v>0</v>
      </c>
      <c r="Q37" s="49">
        <f>D37*I37</f>
        <v>0</v>
      </c>
    </row>
    <row r="38" spans="1:17" x14ac:dyDescent="0.2">
      <c r="A38" s="154"/>
      <c r="B38" s="50" t="s">
        <v>4</v>
      </c>
      <c r="C38" s="279"/>
      <c r="D38" s="52"/>
      <c r="E38" s="178"/>
      <c r="F38" s="178"/>
      <c r="G38" s="178"/>
      <c r="H38" s="178"/>
      <c r="I38" s="178"/>
      <c r="J38" s="54">
        <f>IF(C38="",(D37*$D$11),(D37*C38))</f>
        <v>0</v>
      </c>
      <c r="K38" s="47"/>
      <c r="L38" s="48">
        <f t="shared" si="0"/>
        <v>0</v>
      </c>
      <c r="M38" s="49">
        <f>J38*E37</f>
        <v>0</v>
      </c>
      <c r="N38" s="49">
        <f>J38*F37</f>
        <v>0</v>
      </c>
      <c r="O38" s="49">
        <f>J38*G37</f>
        <v>0</v>
      </c>
      <c r="P38" s="49">
        <f>J38*H37</f>
        <v>0</v>
      </c>
      <c r="Q38" s="49">
        <f>J38*I37</f>
        <v>0</v>
      </c>
    </row>
    <row r="39" spans="1:17" x14ac:dyDescent="0.2">
      <c r="A39" s="322">
        <f>D39/2</f>
        <v>0</v>
      </c>
      <c r="B39" s="44" t="s">
        <v>37</v>
      </c>
      <c r="C39" s="45">
        <f>SUM(E39:I39)</f>
        <v>0</v>
      </c>
      <c r="D39" s="131"/>
      <c r="E39" s="177"/>
      <c r="F39" s="177"/>
      <c r="G39" s="177"/>
      <c r="H39" s="177"/>
      <c r="I39" s="177"/>
      <c r="J39" s="46"/>
      <c r="K39" s="47"/>
      <c r="L39" s="48">
        <f t="shared" si="0"/>
        <v>0</v>
      </c>
      <c r="M39" s="49">
        <f>D39*E39</f>
        <v>0</v>
      </c>
      <c r="N39" s="49">
        <f>D39*F39</f>
        <v>0</v>
      </c>
      <c r="O39" s="49">
        <f>D39*G39</f>
        <v>0</v>
      </c>
      <c r="P39" s="49">
        <f>D39*H39</f>
        <v>0</v>
      </c>
      <c r="Q39" s="49">
        <f>D39*I39</f>
        <v>0</v>
      </c>
    </row>
    <row r="40" spans="1:17" x14ac:dyDescent="0.2">
      <c r="A40" s="154"/>
      <c r="B40" s="50" t="s">
        <v>4</v>
      </c>
      <c r="C40" s="279"/>
      <c r="D40" s="52"/>
      <c r="E40" s="178"/>
      <c r="F40" s="178"/>
      <c r="G40" s="178"/>
      <c r="H40" s="178"/>
      <c r="I40" s="178"/>
      <c r="J40" s="54">
        <f>IF(C40="",(D39*$D$11),(D39*C40))</f>
        <v>0</v>
      </c>
      <c r="K40" s="47"/>
      <c r="L40" s="48">
        <f t="shared" si="0"/>
        <v>0</v>
      </c>
      <c r="M40" s="49">
        <f>J40*E39</f>
        <v>0</v>
      </c>
      <c r="N40" s="49">
        <f>J40*F39</f>
        <v>0</v>
      </c>
      <c r="O40" s="49">
        <f>J40*G39</f>
        <v>0</v>
      </c>
      <c r="P40" s="49">
        <f>J40*H39</f>
        <v>0</v>
      </c>
      <c r="Q40" s="49">
        <f>J40*I39</f>
        <v>0</v>
      </c>
    </row>
    <row r="41" spans="1:17" x14ac:dyDescent="0.2">
      <c r="A41" s="322">
        <f>D41/2</f>
        <v>0</v>
      </c>
      <c r="B41" s="44" t="s">
        <v>38</v>
      </c>
      <c r="C41" s="45">
        <f>SUM(E41:I41)</f>
        <v>0</v>
      </c>
      <c r="D41" s="131"/>
      <c r="E41" s="177"/>
      <c r="F41" s="177"/>
      <c r="G41" s="177"/>
      <c r="H41" s="177"/>
      <c r="I41" s="177"/>
      <c r="J41" s="46"/>
      <c r="K41" s="47"/>
      <c r="L41" s="48">
        <f t="shared" si="0"/>
        <v>0</v>
      </c>
      <c r="M41" s="49">
        <f>D41*E41</f>
        <v>0</v>
      </c>
      <c r="N41" s="49">
        <f>D41*F41</f>
        <v>0</v>
      </c>
      <c r="O41" s="49">
        <f>D41*G41</f>
        <v>0</v>
      </c>
      <c r="P41" s="49">
        <f>D41*H41</f>
        <v>0</v>
      </c>
      <c r="Q41" s="49">
        <f>D41*I41</f>
        <v>0</v>
      </c>
    </row>
    <row r="42" spans="1:17" x14ac:dyDescent="0.2">
      <c r="A42" s="154"/>
      <c r="B42" s="50" t="s">
        <v>4</v>
      </c>
      <c r="C42" s="279"/>
      <c r="D42" s="52"/>
      <c r="E42" s="178"/>
      <c r="F42" s="178"/>
      <c r="G42" s="178"/>
      <c r="H42" s="178"/>
      <c r="I42" s="178"/>
      <c r="J42" s="54">
        <f>IF(C42="",(D41*$D$11),(D41*C42))</f>
        <v>0</v>
      </c>
      <c r="K42" s="47"/>
      <c r="L42" s="48">
        <f t="shared" si="0"/>
        <v>0</v>
      </c>
      <c r="M42" s="49">
        <f>J42*E41</f>
        <v>0</v>
      </c>
      <c r="N42" s="49">
        <f>J42*F41</f>
        <v>0</v>
      </c>
      <c r="O42" s="49">
        <f>J42*G41</f>
        <v>0</v>
      </c>
      <c r="P42" s="49">
        <f>J42*H41</f>
        <v>0</v>
      </c>
      <c r="Q42" s="49">
        <f>J42*I41</f>
        <v>0</v>
      </c>
    </row>
    <row r="43" spans="1:17" x14ac:dyDescent="0.2">
      <c r="A43" s="322">
        <f>D43/2</f>
        <v>0</v>
      </c>
      <c r="B43" s="44" t="s">
        <v>118</v>
      </c>
      <c r="C43" s="45">
        <f>SUM(E43:I43)</f>
        <v>0</v>
      </c>
      <c r="D43" s="131"/>
      <c r="E43" s="177"/>
      <c r="F43" s="177"/>
      <c r="G43" s="177"/>
      <c r="H43" s="177"/>
      <c r="I43" s="177"/>
      <c r="J43" s="46"/>
      <c r="K43" s="47"/>
      <c r="L43" s="48">
        <f t="shared" si="0"/>
        <v>0</v>
      </c>
      <c r="M43" s="49">
        <f>D43*E43</f>
        <v>0</v>
      </c>
      <c r="N43" s="49">
        <f>D43*F43</f>
        <v>0</v>
      </c>
      <c r="O43" s="49">
        <f>D43*G43</f>
        <v>0</v>
      </c>
      <c r="P43" s="49">
        <f>D43*H43</f>
        <v>0</v>
      </c>
      <c r="Q43" s="49">
        <f>D43*I43</f>
        <v>0</v>
      </c>
    </row>
    <row r="44" spans="1:17" x14ac:dyDescent="0.2">
      <c r="A44" s="323"/>
      <c r="B44" s="20" t="s">
        <v>4</v>
      </c>
      <c r="C44" s="279"/>
      <c r="D44" s="52"/>
      <c r="E44" s="178"/>
      <c r="F44" s="178"/>
      <c r="G44" s="178"/>
      <c r="H44" s="178"/>
      <c r="I44" s="178"/>
      <c r="J44" s="54">
        <f>IF(C44="",(D43*$D$11),(D43*C44))</f>
        <v>0</v>
      </c>
      <c r="K44" s="47"/>
      <c r="L44" s="48">
        <f t="shared" si="0"/>
        <v>0</v>
      </c>
      <c r="M44" s="49">
        <f>J44*E43</f>
        <v>0</v>
      </c>
      <c r="N44" s="49">
        <f>J44*F43</f>
        <v>0</v>
      </c>
      <c r="O44" s="49">
        <f>J44*G43</f>
        <v>0</v>
      </c>
      <c r="P44" s="49">
        <f>J44*H43</f>
        <v>0</v>
      </c>
      <c r="Q44" s="49">
        <f>J44*I43</f>
        <v>0</v>
      </c>
    </row>
    <row r="45" spans="1:17" x14ac:dyDescent="0.2">
      <c r="A45" s="322">
        <f>D45/2</f>
        <v>0</v>
      </c>
      <c r="B45" s="44" t="s">
        <v>17</v>
      </c>
      <c r="C45" s="45">
        <f>SUM(E45:I45)</f>
        <v>0</v>
      </c>
      <c r="D45" s="339"/>
      <c r="E45" s="340"/>
      <c r="F45" s="340"/>
      <c r="G45" s="340"/>
      <c r="H45" s="340"/>
      <c r="I45" s="340"/>
      <c r="J45" s="46"/>
      <c r="K45" s="47"/>
      <c r="L45" s="48">
        <f t="shared" si="0"/>
        <v>0</v>
      </c>
      <c r="M45" s="49">
        <f>D45*E45</f>
        <v>0</v>
      </c>
      <c r="N45" s="49">
        <f>D45*F45</f>
        <v>0</v>
      </c>
      <c r="O45" s="49">
        <f>D45*G45</f>
        <v>0</v>
      </c>
      <c r="P45" s="49">
        <f>D45*H45</f>
        <v>0</v>
      </c>
      <c r="Q45" s="49">
        <f>D45*I45</f>
        <v>0</v>
      </c>
    </row>
    <row r="46" spans="1:17" x14ac:dyDescent="0.2">
      <c r="A46" s="323"/>
      <c r="B46" s="20" t="s">
        <v>4</v>
      </c>
      <c r="C46" s="279"/>
      <c r="D46" s="52"/>
      <c r="E46" s="179"/>
      <c r="F46" s="179"/>
      <c r="G46" s="179"/>
      <c r="H46" s="179"/>
      <c r="I46" s="179"/>
      <c r="J46" s="54">
        <f>IF(C46="",(D45*$D$11),(D45*C46))</f>
        <v>0</v>
      </c>
      <c r="K46" s="47"/>
      <c r="L46" s="48">
        <f t="shared" si="0"/>
        <v>0</v>
      </c>
      <c r="M46" s="49">
        <f>J46*E45</f>
        <v>0</v>
      </c>
      <c r="N46" s="49">
        <f>J46*F45</f>
        <v>0</v>
      </c>
      <c r="O46" s="49">
        <f>J46*G45</f>
        <v>0</v>
      </c>
      <c r="P46" s="49">
        <f>J46*H45</f>
        <v>0</v>
      </c>
      <c r="Q46" s="49">
        <f>J46*I45</f>
        <v>0</v>
      </c>
    </row>
    <row r="47" spans="1:17" x14ac:dyDescent="0.2">
      <c r="A47" s="322">
        <f>D47/2</f>
        <v>0</v>
      </c>
      <c r="B47" s="44" t="s">
        <v>18</v>
      </c>
      <c r="C47" s="45">
        <f>SUM(E47:I47)</f>
        <v>0</v>
      </c>
      <c r="D47" s="131"/>
      <c r="E47" s="177"/>
      <c r="F47" s="177"/>
      <c r="G47" s="177"/>
      <c r="H47" s="177"/>
      <c r="I47" s="177"/>
      <c r="J47" s="46"/>
      <c r="K47" s="47"/>
      <c r="L47" s="48">
        <f t="shared" si="0"/>
        <v>0</v>
      </c>
      <c r="M47" s="49">
        <f>D47*E47</f>
        <v>0</v>
      </c>
      <c r="N47" s="49">
        <f>D47*F47</f>
        <v>0</v>
      </c>
      <c r="O47" s="49">
        <f>D47*G47</f>
        <v>0</v>
      </c>
      <c r="P47" s="49">
        <f>D47*H47</f>
        <v>0</v>
      </c>
      <c r="Q47" s="49">
        <f>D47*I47</f>
        <v>0</v>
      </c>
    </row>
    <row r="48" spans="1:17" x14ac:dyDescent="0.2">
      <c r="A48" s="323"/>
      <c r="B48" s="20" t="s">
        <v>4</v>
      </c>
      <c r="C48" s="279"/>
      <c r="D48" s="52"/>
      <c r="E48" s="178"/>
      <c r="F48" s="178"/>
      <c r="G48" s="178"/>
      <c r="H48" s="178"/>
      <c r="I48" s="178"/>
      <c r="J48" s="54">
        <f>IF(C48="",(D47*$D$11),(D47*C48))</f>
        <v>0</v>
      </c>
      <c r="K48" s="47"/>
      <c r="L48" s="48">
        <f t="shared" si="0"/>
        <v>0</v>
      </c>
      <c r="M48" s="49">
        <f>J48*E47</f>
        <v>0</v>
      </c>
      <c r="N48" s="49">
        <f>J48*F47</f>
        <v>0</v>
      </c>
      <c r="O48" s="49">
        <f>J48*G47</f>
        <v>0</v>
      </c>
      <c r="P48" s="49">
        <f>J48*H47</f>
        <v>0</v>
      </c>
      <c r="Q48" s="49">
        <f>J48*I47</f>
        <v>0</v>
      </c>
    </row>
    <row r="49" spans="1:17" x14ac:dyDescent="0.2">
      <c r="A49" s="322">
        <f>D49/2</f>
        <v>0</v>
      </c>
      <c r="B49" s="44" t="s">
        <v>19</v>
      </c>
      <c r="C49" s="45">
        <f>SUM(E49:I49)</f>
        <v>0</v>
      </c>
      <c r="D49" s="131"/>
      <c r="E49" s="177"/>
      <c r="F49" s="177"/>
      <c r="G49" s="177"/>
      <c r="H49" s="177"/>
      <c r="I49" s="177"/>
      <c r="J49" s="46"/>
      <c r="K49" s="47"/>
      <c r="L49" s="48">
        <f t="shared" si="0"/>
        <v>0</v>
      </c>
      <c r="M49" s="49">
        <f>D49*E49</f>
        <v>0</v>
      </c>
      <c r="N49" s="49">
        <f>D49*F49</f>
        <v>0</v>
      </c>
      <c r="O49" s="49">
        <f>D49*G49</f>
        <v>0</v>
      </c>
      <c r="P49" s="49">
        <f>D49*H49</f>
        <v>0</v>
      </c>
      <c r="Q49" s="49">
        <f>D49*I49</f>
        <v>0</v>
      </c>
    </row>
    <row r="50" spans="1:17" x14ac:dyDescent="0.2">
      <c r="A50" s="323"/>
      <c r="B50" s="20" t="s">
        <v>4</v>
      </c>
      <c r="C50" s="279"/>
      <c r="D50" s="52"/>
      <c r="E50" s="178"/>
      <c r="F50" s="178"/>
      <c r="G50" s="178"/>
      <c r="H50" s="178"/>
      <c r="I50" s="178"/>
      <c r="J50" s="54">
        <f>IF(C50="",(D49*$D$11),(D49*C50))</f>
        <v>0</v>
      </c>
      <c r="K50" s="47"/>
      <c r="L50" s="48">
        <f t="shared" si="0"/>
        <v>0</v>
      </c>
      <c r="M50" s="49">
        <f>J50*E49</f>
        <v>0</v>
      </c>
      <c r="N50" s="49">
        <f>J50*F49</f>
        <v>0</v>
      </c>
      <c r="O50" s="49">
        <f>J50*G49</f>
        <v>0</v>
      </c>
      <c r="P50" s="49">
        <f>J50*H49</f>
        <v>0</v>
      </c>
      <c r="Q50" s="49">
        <f>J50*I49</f>
        <v>0</v>
      </c>
    </row>
    <row r="51" spans="1:17" x14ac:dyDescent="0.2">
      <c r="A51" s="322">
        <f>D51/2</f>
        <v>0</v>
      </c>
      <c r="B51" s="44" t="s">
        <v>20</v>
      </c>
      <c r="C51" s="45">
        <f>SUM(E51:I51)</f>
        <v>0</v>
      </c>
      <c r="D51" s="131"/>
      <c r="E51" s="177"/>
      <c r="F51" s="177"/>
      <c r="G51" s="177"/>
      <c r="H51" s="177"/>
      <c r="I51" s="177"/>
      <c r="J51" s="46"/>
      <c r="K51" s="47"/>
      <c r="L51" s="48">
        <f t="shared" si="0"/>
        <v>0</v>
      </c>
      <c r="M51" s="49">
        <f>D51*E51</f>
        <v>0</v>
      </c>
      <c r="N51" s="49">
        <f>D51*F51</f>
        <v>0</v>
      </c>
      <c r="O51" s="49">
        <f>D51*G51</f>
        <v>0</v>
      </c>
      <c r="P51" s="49">
        <f>D51*H51</f>
        <v>0</v>
      </c>
      <c r="Q51" s="49">
        <f>D51*I51</f>
        <v>0</v>
      </c>
    </row>
    <row r="52" spans="1:17" x14ac:dyDescent="0.2">
      <c r="A52" s="323"/>
      <c r="B52" s="20" t="s">
        <v>4</v>
      </c>
      <c r="C52" s="279"/>
      <c r="D52" s="52"/>
      <c r="E52" s="178"/>
      <c r="F52" s="178"/>
      <c r="G52" s="178"/>
      <c r="H52" s="178"/>
      <c r="I52" s="178"/>
      <c r="J52" s="54">
        <f>IF(C52="",(D51*$D$11),(D51*C52))</f>
        <v>0</v>
      </c>
      <c r="K52" s="47"/>
      <c r="L52" s="48">
        <f t="shared" si="0"/>
        <v>0</v>
      </c>
      <c r="M52" s="49">
        <f>J52*E51</f>
        <v>0</v>
      </c>
      <c r="N52" s="49">
        <f>J52*F51</f>
        <v>0</v>
      </c>
      <c r="O52" s="49">
        <f>J52*G51</f>
        <v>0</v>
      </c>
      <c r="P52" s="49">
        <f>J52*H51</f>
        <v>0</v>
      </c>
      <c r="Q52" s="49">
        <f>J52*I51</f>
        <v>0</v>
      </c>
    </row>
    <row r="53" spans="1:17" x14ac:dyDescent="0.2">
      <c r="A53" s="322">
        <f>D53/2</f>
        <v>0</v>
      </c>
      <c r="B53" s="44" t="s">
        <v>21</v>
      </c>
      <c r="C53" s="45">
        <f>SUM(E53:I53)</f>
        <v>0</v>
      </c>
      <c r="D53" s="131"/>
      <c r="E53" s="177"/>
      <c r="F53" s="177"/>
      <c r="G53" s="177"/>
      <c r="H53" s="177"/>
      <c r="I53" s="177"/>
      <c r="J53" s="46"/>
      <c r="K53" s="47"/>
      <c r="L53" s="48">
        <f t="shared" si="0"/>
        <v>0</v>
      </c>
      <c r="M53" s="49">
        <f>D53*E53</f>
        <v>0</v>
      </c>
      <c r="N53" s="49">
        <f>D53*F53</f>
        <v>0</v>
      </c>
      <c r="O53" s="49">
        <f>D53*G53</f>
        <v>0</v>
      </c>
      <c r="P53" s="49">
        <f>D53*H53</f>
        <v>0</v>
      </c>
      <c r="Q53" s="49">
        <f>D53*I53</f>
        <v>0</v>
      </c>
    </row>
    <row r="54" spans="1:17" x14ac:dyDescent="0.2">
      <c r="A54" s="323"/>
      <c r="B54" s="20" t="s">
        <v>4</v>
      </c>
      <c r="C54" s="279"/>
      <c r="D54" s="52"/>
      <c r="E54" s="178"/>
      <c r="F54" s="178"/>
      <c r="G54" s="178"/>
      <c r="H54" s="178"/>
      <c r="I54" s="178"/>
      <c r="J54" s="54">
        <f>IF(C54="",(D53*$D$11),(D53*C54))</f>
        <v>0</v>
      </c>
      <c r="K54" s="47"/>
      <c r="L54" s="48">
        <f t="shared" si="0"/>
        <v>0</v>
      </c>
      <c r="M54" s="49">
        <f>J54*E53</f>
        <v>0</v>
      </c>
      <c r="N54" s="49">
        <f>J54*F53</f>
        <v>0</v>
      </c>
      <c r="O54" s="49">
        <f>J54*G53</f>
        <v>0</v>
      </c>
      <c r="P54" s="49">
        <f>J54*H53</f>
        <v>0</v>
      </c>
      <c r="Q54" s="49">
        <f>J54*I53</f>
        <v>0</v>
      </c>
    </row>
    <row r="55" spans="1:17" x14ac:dyDescent="0.2">
      <c r="A55" s="322">
        <f>D55/2</f>
        <v>0</v>
      </c>
      <c r="B55" s="44" t="s">
        <v>22</v>
      </c>
      <c r="C55" s="45">
        <f>SUM(E55:I55)</f>
        <v>0</v>
      </c>
      <c r="D55" s="131"/>
      <c r="E55" s="177"/>
      <c r="F55" s="177"/>
      <c r="G55" s="177"/>
      <c r="H55" s="177"/>
      <c r="I55" s="177"/>
      <c r="J55" s="177"/>
      <c r="K55" s="47"/>
      <c r="L55" s="48">
        <f t="shared" si="0"/>
        <v>0</v>
      </c>
      <c r="M55" s="49">
        <f>D55*E55</f>
        <v>0</v>
      </c>
      <c r="N55" s="49">
        <f>D55*F55</f>
        <v>0</v>
      </c>
      <c r="O55" s="49">
        <f>D55*G55</f>
        <v>0</v>
      </c>
      <c r="P55" s="49">
        <f>D55*H55</f>
        <v>0</v>
      </c>
      <c r="Q55" s="49">
        <f>D55*I55</f>
        <v>0</v>
      </c>
    </row>
    <row r="56" spans="1:17" x14ac:dyDescent="0.2">
      <c r="A56" s="323"/>
      <c r="B56" s="20" t="s">
        <v>4</v>
      </c>
      <c r="C56" s="279"/>
      <c r="D56" s="52"/>
      <c r="E56" s="179"/>
      <c r="F56" s="179"/>
      <c r="G56" s="179"/>
      <c r="H56" s="179"/>
      <c r="I56" s="179"/>
      <c r="J56" s="54">
        <f>IF(C56="",(D55*$D$11),(D55*C56))</f>
        <v>0</v>
      </c>
      <c r="K56" s="47"/>
      <c r="L56" s="48">
        <f t="shared" si="0"/>
        <v>0</v>
      </c>
      <c r="M56" s="49">
        <f>J56*E55</f>
        <v>0</v>
      </c>
      <c r="N56" s="49">
        <f>J56*F55</f>
        <v>0</v>
      </c>
      <c r="O56" s="49">
        <f>J56*G55</f>
        <v>0</v>
      </c>
      <c r="P56" s="49">
        <f>J56*H55</f>
        <v>0</v>
      </c>
      <c r="Q56" s="49">
        <f>J56*I55</f>
        <v>0</v>
      </c>
    </row>
    <row r="57" spans="1:17" x14ac:dyDescent="0.2">
      <c r="A57" s="322">
        <f>D57/2</f>
        <v>0</v>
      </c>
      <c r="B57" s="44" t="s">
        <v>23</v>
      </c>
      <c r="C57" s="45">
        <f>SUM(E57:I57)</f>
        <v>0</v>
      </c>
      <c r="D57" s="131"/>
      <c r="E57" s="177"/>
      <c r="F57" s="177"/>
      <c r="G57" s="177"/>
      <c r="H57" s="177"/>
      <c r="I57" s="177"/>
      <c r="J57" s="46"/>
      <c r="K57" s="47"/>
      <c r="L57" s="48">
        <f t="shared" si="0"/>
        <v>0</v>
      </c>
      <c r="M57" s="49">
        <f>D57*E57</f>
        <v>0</v>
      </c>
      <c r="N57" s="49">
        <f>D57*F57</f>
        <v>0</v>
      </c>
      <c r="O57" s="49">
        <f>D57*G57</f>
        <v>0</v>
      </c>
      <c r="P57" s="49">
        <f>D57*H57</f>
        <v>0</v>
      </c>
      <c r="Q57" s="49">
        <f>D57*I57</f>
        <v>0</v>
      </c>
    </row>
    <row r="58" spans="1:17" x14ac:dyDescent="0.2">
      <c r="A58" s="323"/>
      <c r="B58" s="20" t="s">
        <v>4</v>
      </c>
      <c r="C58" s="279"/>
      <c r="D58" s="52"/>
      <c r="E58" s="178"/>
      <c r="F58" s="178"/>
      <c r="G58" s="178"/>
      <c r="H58" s="178"/>
      <c r="I58" s="178"/>
      <c r="J58" s="54">
        <f>IF(C58="",(D57*$D$11),(D57*C58))</f>
        <v>0</v>
      </c>
      <c r="K58" s="47"/>
      <c r="L58" s="48">
        <f t="shared" si="0"/>
        <v>0</v>
      </c>
      <c r="M58" s="49">
        <f>J58*E57</f>
        <v>0</v>
      </c>
      <c r="N58" s="49">
        <f>J58*F57</f>
        <v>0</v>
      </c>
      <c r="O58" s="49">
        <f>J58*G57</f>
        <v>0</v>
      </c>
      <c r="P58" s="49">
        <f>J58*H57</f>
        <v>0</v>
      </c>
      <c r="Q58" s="49">
        <f>J58*I57</f>
        <v>0</v>
      </c>
    </row>
    <row r="59" spans="1:17" x14ac:dyDescent="0.2">
      <c r="A59" s="322">
        <f>D59/2</f>
        <v>0</v>
      </c>
      <c r="B59" s="44" t="s">
        <v>24</v>
      </c>
      <c r="C59" s="45">
        <f>SUM(E59:I59)</f>
        <v>0</v>
      </c>
      <c r="D59" s="131"/>
      <c r="E59" s="177"/>
      <c r="F59" s="177"/>
      <c r="G59" s="177"/>
      <c r="H59" s="177"/>
      <c r="I59" s="177"/>
      <c r="J59" s="46"/>
      <c r="K59" s="47"/>
      <c r="L59" s="48">
        <f t="shared" si="0"/>
        <v>0</v>
      </c>
      <c r="M59" s="49">
        <f>D59*E59</f>
        <v>0</v>
      </c>
      <c r="N59" s="49">
        <f>D59*F59</f>
        <v>0</v>
      </c>
      <c r="O59" s="49">
        <f>D59*G59</f>
        <v>0</v>
      </c>
      <c r="P59" s="49">
        <f>D59*H59</f>
        <v>0</v>
      </c>
      <c r="Q59" s="49">
        <f>D59*I59</f>
        <v>0</v>
      </c>
    </row>
    <row r="60" spans="1:17" x14ac:dyDescent="0.2">
      <c r="A60" s="323"/>
      <c r="B60" s="20" t="s">
        <v>4</v>
      </c>
      <c r="C60" s="279"/>
      <c r="D60" s="52"/>
      <c r="E60" s="178"/>
      <c r="F60" s="178"/>
      <c r="G60" s="178"/>
      <c r="H60" s="178"/>
      <c r="I60" s="178"/>
      <c r="J60" s="54">
        <f>IF(C60="",(D59*$D$11),(D59*C60))</f>
        <v>0</v>
      </c>
      <c r="K60" s="47"/>
      <c r="L60" s="48">
        <f t="shared" si="0"/>
        <v>0</v>
      </c>
      <c r="M60" s="49">
        <f>J60*E59</f>
        <v>0</v>
      </c>
      <c r="N60" s="49">
        <f>J60*F59</f>
        <v>0</v>
      </c>
      <c r="O60" s="49">
        <f>J60*G59</f>
        <v>0</v>
      </c>
      <c r="P60" s="49">
        <f>J60*H59</f>
        <v>0</v>
      </c>
      <c r="Q60" s="49">
        <f>J60*I59</f>
        <v>0</v>
      </c>
    </row>
    <row r="61" spans="1:17" x14ac:dyDescent="0.2">
      <c r="A61" s="322">
        <f>D61/2</f>
        <v>0</v>
      </c>
      <c r="B61" s="44" t="s">
        <v>25</v>
      </c>
      <c r="C61" s="45">
        <f>SUM(E61:I61)</f>
        <v>0</v>
      </c>
      <c r="D61" s="131"/>
      <c r="E61" s="177"/>
      <c r="F61" s="177"/>
      <c r="G61" s="177"/>
      <c r="H61" s="177"/>
      <c r="I61" s="177"/>
      <c r="J61" s="46"/>
      <c r="K61" s="47"/>
      <c r="L61" s="48">
        <f t="shared" si="0"/>
        <v>0</v>
      </c>
      <c r="M61" s="49">
        <f>D61*E61</f>
        <v>0</v>
      </c>
      <c r="N61" s="49">
        <f>D61*F61</f>
        <v>0</v>
      </c>
      <c r="O61" s="49">
        <f>D61*G61</f>
        <v>0</v>
      </c>
      <c r="P61" s="49">
        <f>D61*H61</f>
        <v>0</v>
      </c>
      <c r="Q61" s="49">
        <f>D61*I61</f>
        <v>0</v>
      </c>
    </row>
    <row r="62" spans="1:17" x14ac:dyDescent="0.2">
      <c r="A62" s="323"/>
      <c r="B62" s="20" t="s">
        <v>4</v>
      </c>
      <c r="C62" s="279"/>
      <c r="D62" s="52"/>
      <c r="E62" s="178"/>
      <c r="F62" s="178"/>
      <c r="G62" s="178"/>
      <c r="H62" s="178"/>
      <c r="I62" s="178"/>
      <c r="J62" s="54">
        <f>IF(C62="",(D61*$D$11),(D61*C62))</f>
        <v>0</v>
      </c>
      <c r="K62" s="47"/>
      <c r="L62" s="48">
        <f t="shared" si="0"/>
        <v>0</v>
      </c>
      <c r="M62" s="49">
        <f>J62*E61</f>
        <v>0</v>
      </c>
      <c r="N62" s="49">
        <f>J62*F61</f>
        <v>0</v>
      </c>
      <c r="O62" s="49">
        <f>J62*G61</f>
        <v>0</v>
      </c>
      <c r="P62" s="49">
        <f>J62*H61</f>
        <v>0</v>
      </c>
      <c r="Q62" s="49">
        <f>J62*I61</f>
        <v>0</v>
      </c>
    </row>
    <row r="63" spans="1:17" x14ac:dyDescent="0.2">
      <c r="A63" s="322">
        <f>D63/2</f>
        <v>0</v>
      </c>
      <c r="B63" s="44" t="s">
        <v>26</v>
      </c>
      <c r="C63" s="45">
        <f>SUM(E63:I63)</f>
        <v>0</v>
      </c>
      <c r="D63" s="131"/>
      <c r="E63" s="177"/>
      <c r="F63" s="177"/>
      <c r="G63" s="177"/>
      <c r="H63" s="177"/>
      <c r="I63" s="177"/>
      <c r="J63" s="46"/>
      <c r="K63" s="47"/>
      <c r="L63" s="48">
        <f t="shared" si="0"/>
        <v>0</v>
      </c>
      <c r="M63" s="49">
        <f>D63*E63</f>
        <v>0</v>
      </c>
      <c r="N63" s="49">
        <f>D63*F63</f>
        <v>0</v>
      </c>
      <c r="O63" s="49">
        <f>D63*G63</f>
        <v>0</v>
      </c>
      <c r="P63" s="49">
        <f>D63*H63</f>
        <v>0</v>
      </c>
      <c r="Q63" s="49">
        <f>D63*I63</f>
        <v>0</v>
      </c>
    </row>
    <row r="64" spans="1:17" x14ac:dyDescent="0.2">
      <c r="A64" s="323"/>
      <c r="B64" s="20" t="s">
        <v>4</v>
      </c>
      <c r="C64" s="279"/>
      <c r="D64" s="52"/>
      <c r="E64" s="178"/>
      <c r="F64" s="178"/>
      <c r="G64" s="178"/>
      <c r="H64" s="178"/>
      <c r="I64" s="178"/>
      <c r="J64" s="54">
        <f>IF(C64="",(D63*$D$11),(D63*C64))</f>
        <v>0</v>
      </c>
      <c r="K64" s="47"/>
      <c r="L64" s="48">
        <f t="shared" si="0"/>
        <v>0</v>
      </c>
      <c r="M64" s="49">
        <f>J64*E63</f>
        <v>0</v>
      </c>
      <c r="N64" s="49">
        <f>J64*F63</f>
        <v>0</v>
      </c>
      <c r="O64" s="49">
        <f>J64*G63</f>
        <v>0</v>
      </c>
      <c r="P64" s="49">
        <f>J64*H63</f>
        <v>0</v>
      </c>
      <c r="Q64" s="49">
        <f>J64*I63</f>
        <v>0</v>
      </c>
    </row>
    <row r="65" spans="1:17" x14ac:dyDescent="0.2">
      <c r="A65" s="322">
        <f>D65/2</f>
        <v>0</v>
      </c>
      <c r="B65" s="44" t="s">
        <v>27</v>
      </c>
      <c r="C65" s="45">
        <f>SUM(E65:I65)</f>
        <v>0</v>
      </c>
      <c r="D65" s="131"/>
      <c r="E65" s="177"/>
      <c r="F65" s="177"/>
      <c r="G65" s="177"/>
      <c r="H65" s="177"/>
      <c r="I65" s="177"/>
      <c r="J65" s="46"/>
      <c r="K65" s="47"/>
      <c r="L65" s="48">
        <f t="shared" si="0"/>
        <v>0</v>
      </c>
      <c r="M65" s="49">
        <f>D65*E65</f>
        <v>0</v>
      </c>
      <c r="N65" s="49">
        <f>D65*F65</f>
        <v>0</v>
      </c>
      <c r="O65" s="49">
        <f>D65*G65</f>
        <v>0</v>
      </c>
      <c r="P65" s="49">
        <f>D65*H65</f>
        <v>0</v>
      </c>
      <c r="Q65" s="49">
        <f>D65*I65</f>
        <v>0</v>
      </c>
    </row>
    <row r="66" spans="1:17" x14ac:dyDescent="0.2">
      <c r="A66" s="323"/>
      <c r="B66" s="20" t="s">
        <v>4</v>
      </c>
      <c r="C66" s="279"/>
      <c r="D66" s="52"/>
      <c r="E66" s="178"/>
      <c r="F66" s="178"/>
      <c r="G66" s="178"/>
      <c r="H66" s="178"/>
      <c r="I66" s="178"/>
      <c r="J66" s="54">
        <f>IF(C66="",(D65*$D$11),(D65*C66))</f>
        <v>0</v>
      </c>
      <c r="K66" s="47"/>
      <c r="L66" s="48">
        <f t="shared" si="0"/>
        <v>0</v>
      </c>
      <c r="M66" s="49">
        <f>J66*E65</f>
        <v>0</v>
      </c>
      <c r="N66" s="49">
        <f>J66*F65</f>
        <v>0</v>
      </c>
      <c r="O66" s="49">
        <f>J66*G65</f>
        <v>0</v>
      </c>
      <c r="P66" s="49">
        <f>J66*H65</f>
        <v>0</v>
      </c>
      <c r="Q66" s="49">
        <f>J66*I65</f>
        <v>0</v>
      </c>
    </row>
    <row r="67" spans="1:17" x14ac:dyDescent="0.2">
      <c r="A67" s="322">
        <f>D67/2</f>
        <v>0</v>
      </c>
      <c r="B67" s="44" t="s">
        <v>28</v>
      </c>
      <c r="C67" s="45">
        <f>SUM(E67:I67)</f>
        <v>0</v>
      </c>
      <c r="D67" s="131"/>
      <c r="E67" s="177"/>
      <c r="F67" s="177"/>
      <c r="G67" s="177"/>
      <c r="H67" s="177"/>
      <c r="I67" s="177"/>
      <c r="J67" s="46"/>
      <c r="K67" s="47"/>
      <c r="L67" s="48">
        <f t="shared" si="0"/>
        <v>0</v>
      </c>
      <c r="M67" s="49">
        <f>D67*E67</f>
        <v>0</v>
      </c>
      <c r="N67" s="49">
        <f>D67*F67</f>
        <v>0</v>
      </c>
      <c r="O67" s="49">
        <f>D67*G67</f>
        <v>0</v>
      </c>
      <c r="P67" s="49">
        <f>D67*H67</f>
        <v>0</v>
      </c>
      <c r="Q67" s="49">
        <f>D67*I67</f>
        <v>0</v>
      </c>
    </row>
    <row r="68" spans="1:17" x14ac:dyDescent="0.2">
      <c r="A68" s="323"/>
      <c r="B68" s="20" t="s">
        <v>4</v>
      </c>
      <c r="C68" s="279"/>
      <c r="D68" s="52"/>
      <c r="E68" s="178"/>
      <c r="F68" s="178"/>
      <c r="G68" s="178"/>
      <c r="H68" s="178"/>
      <c r="I68" s="178"/>
      <c r="J68" s="54">
        <f>IF(C68="",(D67*$D$11),(D67*C68))</f>
        <v>0</v>
      </c>
      <c r="K68" s="47"/>
      <c r="L68" s="48">
        <f t="shared" si="0"/>
        <v>0</v>
      </c>
      <c r="M68" s="49">
        <f>J68*E67</f>
        <v>0</v>
      </c>
      <c r="N68" s="49">
        <f>J68*F67</f>
        <v>0</v>
      </c>
      <c r="O68" s="49">
        <f>J68*G67</f>
        <v>0</v>
      </c>
      <c r="P68" s="49">
        <f>J68*H67</f>
        <v>0</v>
      </c>
      <c r="Q68" s="49">
        <f>J68*I67</f>
        <v>0</v>
      </c>
    </row>
    <row r="69" spans="1:17" x14ac:dyDescent="0.2">
      <c r="A69" s="322">
        <f>D69/2</f>
        <v>0</v>
      </c>
      <c r="B69" s="44" t="s">
        <v>29</v>
      </c>
      <c r="C69" s="45">
        <f>SUM(E69:I69)</f>
        <v>0</v>
      </c>
      <c r="D69" s="131"/>
      <c r="E69" s="177"/>
      <c r="F69" s="177"/>
      <c r="G69" s="177"/>
      <c r="H69" s="177"/>
      <c r="I69" s="177"/>
      <c r="J69" s="46"/>
      <c r="K69" s="47"/>
      <c r="L69" s="48">
        <f t="shared" si="0"/>
        <v>0</v>
      </c>
      <c r="M69" s="49">
        <f>D69*E69</f>
        <v>0</v>
      </c>
      <c r="N69" s="49">
        <f>D69*F69</f>
        <v>0</v>
      </c>
      <c r="O69" s="49">
        <f>D69*G69</f>
        <v>0</v>
      </c>
      <c r="P69" s="49">
        <f>D69*H69</f>
        <v>0</v>
      </c>
      <c r="Q69" s="49">
        <f>D69*I69</f>
        <v>0</v>
      </c>
    </row>
    <row r="70" spans="1:17" x14ac:dyDescent="0.2">
      <c r="A70" s="323"/>
      <c r="B70" s="20" t="s">
        <v>4</v>
      </c>
      <c r="C70" s="279"/>
      <c r="D70" s="52"/>
      <c r="E70" s="178"/>
      <c r="F70" s="178"/>
      <c r="G70" s="178"/>
      <c r="H70" s="178"/>
      <c r="I70" s="178"/>
      <c r="J70" s="54">
        <f>IF(C70="",(D69*$D$11),(D69*C70))</f>
        <v>0</v>
      </c>
      <c r="K70" s="47"/>
      <c r="L70" s="48">
        <f t="shared" si="0"/>
        <v>0</v>
      </c>
      <c r="M70" s="49">
        <f>J70*E69</f>
        <v>0</v>
      </c>
      <c r="N70" s="49">
        <f>J70*F69</f>
        <v>0</v>
      </c>
      <c r="O70" s="49">
        <f>J70*G69</f>
        <v>0</v>
      </c>
      <c r="P70" s="49">
        <f>J70*H69</f>
        <v>0</v>
      </c>
      <c r="Q70" s="49">
        <f>J70*I69</f>
        <v>0</v>
      </c>
    </row>
    <row r="71" spans="1:17" x14ac:dyDescent="0.2">
      <c r="A71" s="322">
        <f>D71/2</f>
        <v>0</v>
      </c>
      <c r="B71" s="44" t="s">
        <v>30</v>
      </c>
      <c r="C71" s="45">
        <f>SUM(E71:I71)</f>
        <v>0</v>
      </c>
      <c r="D71" s="131"/>
      <c r="E71" s="177"/>
      <c r="F71" s="177"/>
      <c r="G71" s="177"/>
      <c r="H71" s="177"/>
      <c r="I71" s="177"/>
      <c r="J71" s="177"/>
      <c r="K71" s="47"/>
      <c r="L71" s="48">
        <f t="shared" si="0"/>
        <v>0</v>
      </c>
      <c r="M71" s="49">
        <f>D71*E71</f>
        <v>0</v>
      </c>
      <c r="N71" s="49">
        <f>D71*F71</f>
        <v>0</v>
      </c>
      <c r="O71" s="49">
        <f>D71*G71</f>
        <v>0</v>
      </c>
      <c r="P71" s="49">
        <f>D71*H71</f>
        <v>0</v>
      </c>
      <c r="Q71" s="49">
        <f>D71*I71</f>
        <v>0</v>
      </c>
    </row>
    <row r="72" spans="1:17" x14ac:dyDescent="0.2">
      <c r="A72" s="323"/>
      <c r="B72" s="20" t="s">
        <v>4</v>
      </c>
      <c r="C72" s="279"/>
      <c r="D72" s="52"/>
      <c r="E72" s="178"/>
      <c r="F72" s="178"/>
      <c r="G72" s="178"/>
      <c r="H72" s="178"/>
      <c r="I72" s="178"/>
      <c r="J72" s="54">
        <f>IF(C72="",(D71*$D$11),(D71*C72))</f>
        <v>0</v>
      </c>
      <c r="K72" s="47"/>
      <c r="L72" s="48">
        <f t="shared" si="0"/>
        <v>0</v>
      </c>
      <c r="M72" s="49">
        <f>J72*E71</f>
        <v>0</v>
      </c>
      <c r="N72" s="49">
        <f>J72*F71</f>
        <v>0</v>
      </c>
      <c r="O72" s="49">
        <f>J72*G71</f>
        <v>0</v>
      </c>
      <c r="P72" s="49">
        <f>J72*H71</f>
        <v>0</v>
      </c>
      <c r="Q72" s="49">
        <f>J72*I71</f>
        <v>0</v>
      </c>
    </row>
    <row r="73" spans="1:17" x14ac:dyDescent="0.2">
      <c r="A73" s="322">
        <f>D73/2</f>
        <v>0</v>
      </c>
      <c r="B73" s="44" t="s">
        <v>31</v>
      </c>
      <c r="C73" s="45">
        <f>SUM(E73:I73)</f>
        <v>0</v>
      </c>
      <c r="D73" s="131"/>
      <c r="E73" s="177"/>
      <c r="F73" s="177"/>
      <c r="G73" s="177"/>
      <c r="H73" s="177"/>
      <c r="I73" s="177"/>
      <c r="J73" s="46"/>
      <c r="K73" s="47"/>
      <c r="L73" s="48">
        <f t="shared" si="0"/>
        <v>0</v>
      </c>
      <c r="M73" s="49">
        <f>D73*E73</f>
        <v>0</v>
      </c>
      <c r="N73" s="49">
        <f>D73*F73</f>
        <v>0</v>
      </c>
      <c r="O73" s="49">
        <f>D73*G73</f>
        <v>0</v>
      </c>
      <c r="P73" s="49">
        <f>D73*H73</f>
        <v>0</v>
      </c>
      <c r="Q73" s="49">
        <f>D73*I73</f>
        <v>0</v>
      </c>
    </row>
    <row r="74" spans="1:17" x14ac:dyDescent="0.2">
      <c r="A74" s="323"/>
      <c r="B74" s="20" t="s">
        <v>4</v>
      </c>
      <c r="C74" s="279"/>
      <c r="D74" s="52"/>
      <c r="E74" s="178"/>
      <c r="F74" s="178"/>
      <c r="G74" s="178"/>
      <c r="H74" s="178"/>
      <c r="I74" s="178"/>
      <c r="J74" s="54">
        <f>IF(C74="",(D73*$D$11),(D73*C74))</f>
        <v>0</v>
      </c>
      <c r="K74" s="47"/>
      <c r="L74" s="48">
        <f t="shared" si="0"/>
        <v>0</v>
      </c>
      <c r="M74" s="49">
        <f>J74*E73</f>
        <v>0</v>
      </c>
      <c r="N74" s="49">
        <f>J74*F73</f>
        <v>0</v>
      </c>
      <c r="O74" s="49">
        <f>J74*G73</f>
        <v>0</v>
      </c>
      <c r="P74" s="49">
        <f>J74*H73</f>
        <v>0</v>
      </c>
      <c r="Q74" s="49">
        <f>J74*I73</f>
        <v>0</v>
      </c>
    </row>
    <row r="75" spans="1:17" x14ac:dyDescent="0.2">
      <c r="A75" s="322">
        <f>D75/2</f>
        <v>0</v>
      </c>
      <c r="B75" s="44" t="s">
        <v>32</v>
      </c>
      <c r="C75" s="45">
        <f>SUM(E75:I75)</f>
        <v>0</v>
      </c>
      <c r="D75" s="131"/>
      <c r="E75" s="177"/>
      <c r="F75" s="177"/>
      <c r="G75" s="177"/>
      <c r="H75" s="177"/>
      <c r="I75" s="177"/>
      <c r="J75" s="46"/>
      <c r="K75" s="47"/>
      <c r="L75" s="48">
        <f t="shared" si="0"/>
        <v>0</v>
      </c>
      <c r="M75" s="49">
        <f>D75*E75</f>
        <v>0</v>
      </c>
      <c r="N75" s="49">
        <f>D75*F75</f>
        <v>0</v>
      </c>
      <c r="O75" s="49">
        <f>D75*G75</f>
        <v>0</v>
      </c>
      <c r="P75" s="49">
        <f>D75*H75</f>
        <v>0</v>
      </c>
      <c r="Q75" s="49">
        <f>D75*I75</f>
        <v>0</v>
      </c>
    </row>
    <row r="76" spans="1:17" x14ac:dyDescent="0.2">
      <c r="A76" s="323"/>
      <c r="B76" s="20" t="s">
        <v>4</v>
      </c>
      <c r="C76" s="279"/>
      <c r="D76" s="52"/>
      <c r="E76" s="178"/>
      <c r="F76" s="178"/>
      <c r="G76" s="178"/>
      <c r="H76" s="178"/>
      <c r="I76" s="178"/>
      <c r="J76" s="54">
        <f>IF(C76="",(D75*$D$11),(D75*C76))</f>
        <v>0</v>
      </c>
      <c r="K76" s="47"/>
      <c r="L76" s="48">
        <f t="shared" si="0"/>
        <v>0</v>
      </c>
      <c r="M76" s="49">
        <f>J76*E75</f>
        <v>0</v>
      </c>
      <c r="N76" s="49">
        <f>J76*F75</f>
        <v>0</v>
      </c>
      <c r="O76" s="49">
        <f>J76*G75</f>
        <v>0</v>
      </c>
      <c r="P76" s="49">
        <f>J76*H75</f>
        <v>0</v>
      </c>
      <c r="Q76" s="49">
        <f>J76*I75</f>
        <v>0</v>
      </c>
    </row>
    <row r="77" spans="1:17" x14ac:dyDescent="0.2">
      <c r="A77" s="322">
        <f>D77/2</f>
        <v>0</v>
      </c>
      <c r="B77" s="44" t="s">
        <v>33</v>
      </c>
      <c r="C77" s="45">
        <f>SUM(E77:I77)</f>
        <v>0</v>
      </c>
      <c r="D77" s="131"/>
      <c r="E77" s="177"/>
      <c r="F77" s="177"/>
      <c r="G77" s="177"/>
      <c r="H77" s="177"/>
      <c r="I77" s="177"/>
      <c r="J77" s="46"/>
      <c r="K77" s="47"/>
      <c r="L77" s="48">
        <f t="shared" si="0"/>
        <v>0</v>
      </c>
      <c r="M77" s="49">
        <f>D77*E77</f>
        <v>0</v>
      </c>
      <c r="N77" s="49">
        <f>D77*F77</f>
        <v>0</v>
      </c>
      <c r="O77" s="49">
        <f>D77*G77</f>
        <v>0</v>
      </c>
      <c r="P77" s="49">
        <f>D77*H77</f>
        <v>0</v>
      </c>
      <c r="Q77" s="49">
        <f>D77*I77</f>
        <v>0</v>
      </c>
    </row>
    <row r="78" spans="1:17" x14ac:dyDescent="0.2">
      <c r="A78" s="323"/>
      <c r="B78" s="20" t="s">
        <v>4</v>
      </c>
      <c r="C78" s="279"/>
      <c r="D78" s="52"/>
      <c r="E78" s="178"/>
      <c r="F78" s="178"/>
      <c r="G78" s="178"/>
      <c r="H78" s="178"/>
      <c r="I78" s="178"/>
      <c r="J78" s="54">
        <f>IF(C78="",(D77*$D$11),(D77*C78))</f>
        <v>0</v>
      </c>
      <c r="K78" s="47"/>
      <c r="L78" s="48">
        <f t="shared" si="0"/>
        <v>0</v>
      </c>
      <c r="M78" s="49">
        <f>J78*E77</f>
        <v>0</v>
      </c>
      <c r="N78" s="49">
        <f>J78*F77</f>
        <v>0</v>
      </c>
      <c r="O78" s="49">
        <f>J78*G77</f>
        <v>0</v>
      </c>
      <c r="P78" s="49">
        <f>J78*H77</f>
        <v>0</v>
      </c>
      <c r="Q78" s="49">
        <f>J78*I77</f>
        <v>0</v>
      </c>
    </row>
    <row r="79" spans="1:17" x14ac:dyDescent="0.2">
      <c r="A79" s="322">
        <f>D79/2</f>
        <v>0</v>
      </c>
      <c r="B79" s="44" t="s">
        <v>44</v>
      </c>
      <c r="C79" s="45">
        <f>SUM(E79:I79)</f>
        <v>0</v>
      </c>
      <c r="D79" s="131"/>
      <c r="E79" s="177"/>
      <c r="F79" s="177"/>
      <c r="G79" s="177"/>
      <c r="H79" s="177"/>
      <c r="I79" s="177"/>
      <c r="J79" s="46"/>
      <c r="K79" s="47"/>
      <c r="L79" s="48">
        <f t="shared" si="0"/>
        <v>0</v>
      </c>
      <c r="M79" s="49">
        <f>D79*E79</f>
        <v>0</v>
      </c>
      <c r="N79" s="49">
        <f>D79*F79</f>
        <v>0</v>
      </c>
      <c r="O79" s="49">
        <f>D79*G79</f>
        <v>0</v>
      </c>
      <c r="P79" s="49">
        <f>D79*H79</f>
        <v>0</v>
      </c>
      <c r="Q79" s="49">
        <f>D79*I79</f>
        <v>0</v>
      </c>
    </row>
    <row r="80" spans="1:17" x14ac:dyDescent="0.2">
      <c r="A80" s="323"/>
      <c r="B80" s="20" t="s">
        <v>4</v>
      </c>
      <c r="C80" s="279"/>
      <c r="D80" s="52"/>
      <c r="E80" s="178"/>
      <c r="F80" s="178"/>
      <c r="G80" s="178"/>
      <c r="H80" s="178"/>
      <c r="I80" s="178"/>
      <c r="J80" s="54">
        <f>IF(C80="",(D79*$D$11),(D79*C80))</f>
        <v>0</v>
      </c>
      <c r="K80" s="47"/>
      <c r="L80" s="48">
        <f t="shared" si="0"/>
        <v>0</v>
      </c>
      <c r="M80" s="49">
        <f>J80*E79</f>
        <v>0</v>
      </c>
      <c r="N80" s="49">
        <f>J80*F79</f>
        <v>0</v>
      </c>
      <c r="O80" s="49">
        <f>J80*G79</f>
        <v>0</v>
      </c>
      <c r="P80" s="49">
        <f>J80*H79</f>
        <v>0</v>
      </c>
      <c r="Q80" s="49">
        <f>J80*I79</f>
        <v>0</v>
      </c>
    </row>
    <row r="81" spans="1:18" x14ac:dyDescent="0.2">
      <c r="A81" s="322">
        <f>D81/2</f>
        <v>0</v>
      </c>
      <c r="B81" s="44" t="s">
        <v>45</v>
      </c>
      <c r="C81" s="45">
        <f>SUM(E81:I81)</f>
        <v>0</v>
      </c>
      <c r="D81" s="131"/>
      <c r="E81" s="177"/>
      <c r="F81" s="177"/>
      <c r="G81" s="177"/>
      <c r="H81" s="177"/>
      <c r="I81" s="177"/>
      <c r="J81" s="46"/>
      <c r="K81" s="47"/>
      <c r="L81" s="48">
        <f t="shared" si="0"/>
        <v>0</v>
      </c>
      <c r="M81" s="49">
        <f>D81*E81</f>
        <v>0</v>
      </c>
      <c r="N81" s="49">
        <f>D81*F81</f>
        <v>0</v>
      </c>
      <c r="O81" s="49">
        <f>D81*G81</f>
        <v>0</v>
      </c>
      <c r="P81" s="49">
        <f>D81*H81</f>
        <v>0</v>
      </c>
      <c r="Q81" s="49">
        <f>D81*I81</f>
        <v>0</v>
      </c>
    </row>
    <row r="82" spans="1:18" x14ac:dyDescent="0.2">
      <c r="A82" s="323"/>
      <c r="B82" s="20" t="s">
        <v>4</v>
      </c>
      <c r="C82" s="279"/>
      <c r="D82" s="52"/>
      <c r="E82" s="178"/>
      <c r="F82" s="178"/>
      <c r="G82" s="178"/>
      <c r="H82" s="178"/>
      <c r="I82" s="178"/>
      <c r="J82" s="54">
        <f>IF(C82="",(D81*$D$11),(D81*C82))</f>
        <v>0</v>
      </c>
      <c r="K82" s="47"/>
      <c r="L82" s="48">
        <f t="shared" si="0"/>
        <v>0</v>
      </c>
      <c r="M82" s="49">
        <f>J82*E81</f>
        <v>0</v>
      </c>
      <c r="N82" s="49">
        <f>J82*F81</f>
        <v>0</v>
      </c>
      <c r="O82" s="49">
        <f>J82*G81</f>
        <v>0</v>
      </c>
      <c r="P82" s="49">
        <f>J82*H81</f>
        <v>0</v>
      </c>
      <c r="Q82" s="49">
        <f>J82*I81</f>
        <v>0</v>
      </c>
    </row>
    <row r="83" spans="1:18" x14ac:dyDescent="0.2">
      <c r="A83" s="322">
        <f>D83/2</f>
        <v>0</v>
      </c>
      <c r="B83" s="44" t="s">
        <v>46</v>
      </c>
      <c r="C83" s="45">
        <f>SUM(E83:I83)</f>
        <v>0</v>
      </c>
      <c r="D83" s="131"/>
      <c r="E83" s="177"/>
      <c r="F83" s="177"/>
      <c r="G83" s="177"/>
      <c r="H83" s="177"/>
      <c r="I83" s="177"/>
      <c r="J83" s="46"/>
      <c r="K83" s="47"/>
      <c r="L83" s="48">
        <f t="shared" ref="L83:L84" si="1">SUM(M83:Q83)</f>
        <v>0</v>
      </c>
      <c r="M83" s="49">
        <f>D83*E83</f>
        <v>0</v>
      </c>
      <c r="N83" s="49">
        <f>D83*F83</f>
        <v>0</v>
      </c>
      <c r="O83" s="49">
        <f>D83*G83</f>
        <v>0</v>
      </c>
      <c r="P83" s="49">
        <f>D83*H83</f>
        <v>0</v>
      </c>
      <c r="Q83" s="49">
        <f>D83*I83</f>
        <v>0</v>
      </c>
    </row>
    <row r="84" spans="1:18" x14ac:dyDescent="0.2">
      <c r="A84" s="323"/>
      <c r="B84" s="20" t="s">
        <v>4</v>
      </c>
      <c r="C84" s="279"/>
      <c r="D84" s="52"/>
      <c r="E84" s="53"/>
      <c r="F84" s="53"/>
      <c r="G84" s="53"/>
      <c r="H84" s="53"/>
      <c r="I84" s="53"/>
      <c r="J84" s="54">
        <f>IF(C84="",(D83*$D$11),(D83*C84))</f>
        <v>0</v>
      </c>
      <c r="K84" s="47"/>
      <c r="L84" s="48">
        <f t="shared" si="1"/>
        <v>0</v>
      </c>
      <c r="M84" s="49">
        <f>J84*E83</f>
        <v>0</v>
      </c>
      <c r="N84" s="49">
        <f>J84*F83</f>
        <v>0</v>
      </c>
      <c r="O84" s="49">
        <f>J84*G83</f>
        <v>0</v>
      </c>
      <c r="P84" s="49">
        <f>J84*H83</f>
        <v>0</v>
      </c>
      <c r="Q84" s="49">
        <f>J84*I83</f>
        <v>0</v>
      </c>
    </row>
    <row r="85" spans="1:18" ht="39.4" customHeight="1" x14ac:dyDescent="0.2">
      <c r="A85" s="56"/>
      <c r="B85" s="589" t="s">
        <v>101</v>
      </c>
      <c r="C85" s="11" t="s">
        <v>115</v>
      </c>
      <c r="D85" s="12" t="s">
        <v>173</v>
      </c>
      <c r="E85" s="13" t="s">
        <v>134</v>
      </c>
      <c r="F85" s="13" t="s">
        <v>174</v>
      </c>
      <c r="G85" s="13" t="s">
        <v>130</v>
      </c>
      <c r="H85" s="165" t="s">
        <v>131</v>
      </c>
      <c r="I85" s="328" t="s">
        <v>175</v>
      </c>
      <c r="J85" s="166"/>
      <c r="K85" s="47"/>
      <c r="L85" s="47"/>
      <c r="M85" s="24"/>
      <c r="N85" s="24"/>
      <c r="O85" s="24"/>
      <c r="P85" s="24"/>
      <c r="Q85" s="24"/>
    </row>
    <row r="86" spans="1:18" s="59" customFormat="1" ht="33" customHeight="1" x14ac:dyDescent="0.2">
      <c r="A86" s="56"/>
      <c r="B86" s="590"/>
      <c r="C86" s="280">
        <f>SUM(C19,C21,C23,C25,C27,C29,C31,C33,C35,C37,C39,C41,C43,C45,C47,C49,C51,C53,C55,C57,C59,C61,C63,C65,C67,C69,C71,C73,C75,C77,C79,C81,C83)</f>
        <v>0</v>
      </c>
      <c r="D86" s="52"/>
      <c r="E86" s="57">
        <f>SUM(E45:E84)</f>
        <v>0</v>
      </c>
      <c r="F86" s="58">
        <f>SUM(F45:F84)</f>
        <v>0</v>
      </c>
      <c r="G86" s="58">
        <f>SUM(G45:G84)</f>
        <v>0</v>
      </c>
      <c r="H86" s="58">
        <f>SUM(H45:H84)</f>
        <v>0</v>
      </c>
      <c r="I86" s="58">
        <f>SUM(I45:I84)</f>
        <v>0</v>
      </c>
      <c r="J86" s="54"/>
      <c r="K86" s="47"/>
      <c r="L86" s="47"/>
      <c r="M86" s="47"/>
      <c r="N86" s="47"/>
      <c r="O86" s="47"/>
      <c r="P86" s="47"/>
      <c r="Q86" s="47"/>
      <c r="R86" s="47"/>
    </row>
    <row r="87" spans="1:18" ht="30.75" customHeight="1" x14ac:dyDescent="0.2">
      <c r="A87" s="60"/>
      <c r="B87" s="10"/>
      <c r="C87" s="10"/>
      <c r="D87" s="10"/>
      <c r="E87" s="10"/>
      <c r="F87" s="10"/>
      <c r="G87" s="10"/>
      <c r="H87" s="10"/>
      <c r="I87" s="10"/>
      <c r="J87" s="10"/>
      <c r="K87" s="61"/>
      <c r="L87" s="61"/>
      <c r="M87" s="61"/>
      <c r="N87" s="61"/>
      <c r="O87" s="61"/>
      <c r="P87" s="61"/>
      <c r="Q87" s="61"/>
      <c r="R87" s="61"/>
    </row>
    <row r="88" spans="1:18" ht="15.75" customHeight="1" x14ac:dyDescent="0.2">
      <c r="A88" s="56"/>
      <c r="B88" s="62" t="s">
        <v>100</v>
      </c>
      <c r="C88" s="63"/>
      <c r="D88" s="63"/>
      <c r="E88" s="63"/>
      <c r="F88" s="63"/>
      <c r="G88" s="63"/>
      <c r="H88" s="63"/>
      <c r="I88" s="63"/>
      <c r="J88" s="256"/>
      <c r="K88" s="47"/>
      <c r="L88" s="261"/>
      <c r="M88" s="262"/>
      <c r="N88" s="262"/>
      <c r="O88" s="262"/>
      <c r="P88" s="262"/>
      <c r="Q88" s="263"/>
    </row>
    <row r="89" spans="1:18" ht="28.5" customHeight="1" x14ac:dyDescent="0.2">
      <c r="A89" s="575" t="s">
        <v>117</v>
      </c>
      <c r="B89" s="253" t="s">
        <v>13</v>
      </c>
      <c r="C89" s="45">
        <f>SUM(E89:I89)</f>
        <v>0</v>
      </c>
      <c r="D89" s="131"/>
      <c r="E89" s="578" t="s">
        <v>116</v>
      </c>
      <c r="F89" s="132"/>
      <c r="G89" s="578" t="s">
        <v>116</v>
      </c>
      <c r="H89" s="132"/>
      <c r="I89" s="132"/>
      <c r="J89" s="260"/>
      <c r="K89" s="47"/>
      <c r="L89" s="64">
        <f>SUM(M89:Q89)</f>
        <v>0</v>
      </c>
      <c r="M89" s="539" t="s">
        <v>116</v>
      </c>
      <c r="N89" s="65">
        <f>D89*F89</f>
        <v>0</v>
      </c>
      <c r="O89" s="539" t="s">
        <v>116</v>
      </c>
      <c r="P89" s="65">
        <f>D89*H89</f>
        <v>0</v>
      </c>
      <c r="Q89" s="65">
        <f>D89*I89</f>
        <v>0</v>
      </c>
    </row>
    <row r="90" spans="1:18" x14ac:dyDescent="0.2">
      <c r="A90" s="576"/>
      <c r="B90" s="55" t="s">
        <v>4</v>
      </c>
      <c r="C90" s="257"/>
      <c r="D90" s="264"/>
      <c r="E90" s="539"/>
      <c r="F90" s="265"/>
      <c r="G90" s="539"/>
      <c r="H90" s="265"/>
      <c r="I90" s="265"/>
      <c r="J90" s="54">
        <f>(D89*C90)</f>
        <v>0</v>
      </c>
      <c r="K90" s="47"/>
      <c r="L90" s="48">
        <f>SUM(M90:Q90)</f>
        <v>0</v>
      </c>
      <c r="M90" s="539"/>
      <c r="N90" s="49">
        <f>J90*F89</f>
        <v>0</v>
      </c>
      <c r="O90" s="539"/>
      <c r="P90" s="49">
        <f t="shared" ref="P90:P92" si="2">D90*H90</f>
        <v>0</v>
      </c>
      <c r="Q90" s="49">
        <f>J90*I89</f>
        <v>0</v>
      </c>
    </row>
    <row r="91" spans="1:18" x14ac:dyDescent="0.2">
      <c r="A91" s="576"/>
      <c r="B91" s="253" t="s">
        <v>119</v>
      </c>
      <c r="C91" s="45">
        <f>SUM(E91:I91)</f>
        <v>0</v>
      </c>
      <c r="D91" s="131"/>
      <c r="E91" s="539"/>
      <c r="F91" s="132"/>
      <c r="G91" s="539"/>
      <c r="H91" s="132"/>
      <c r="I91" s="132"/>
      <c r="J91" s="260"/>
      <c r="K91" s="47"/>
      <c r="L91" s="48">
        <f>SUM(M91:Q91)</f>
        <v>0</v>
      </c>
      <c r="M91" s="539"/>
      <c r="N91" s="49">
        <f>D91*F91</f>
        <v>0</v>
      </c>
      <c r="O91" s="539"/>
      <c r="P91" s="49">
        <f t="shared" si="2"/>
        <v>0</v>
      </c>
      <c r="Q91" s="49">
        <f>D91*I91</f>
        <v>0</v>
      </c>
    </row>
    <row r="92" spans="1:18" x14ac:dyDescent="0.2">
      <c r="A92" s="577"/>
      <c r="B92" s="55" t="s">
        <v>4</v>
      </c>
      <c r="C92" s="257"/>
      <c r="D92" s="264"/>
      <c r="E92" s="540"/>
      <c r="F92" s="265"/>
      <c r="G92" s="540"/>
      <c r="H92" s="265"/>
      <c r="I92" s="265"/>
      <c r="J92" s="54">
        <f>(D91*C92)</f>
        <v>0</v>
      </c>
      <c r="K92" s="47"/>
      <c r="L92" s="48">
        <f>SUM(M92:Q92)</f>
        <v>0</v>
      </c>
      <c r="M92" s="540"/>
      <c r="N92" s="49">
        <f>J92*F91</f>
        <v>0</v>
      </c>
      <c r="O92" s="540"/>
      <c r="P92" s="49">
        <f t="shared" si="2"/>
        <v>0</v>
      </c>
      <c r="Q92" s="49">
        <f>J92*I91</f>
        <v>0</v>
      </c>
    </row>
    <row r="93" spans="1:18" ht="33.4" customHeight="1" x14ac:dyDescent="0.2">
      <c r="B93" s="682" t="s">
        <v>169</v>
      </c>
      <c r="C93" s="683"/>
      <c r="D93" s="683"/>
      <c r="E93" s="683"/>
      <c r="F93" s="683"/>
      <c r="G93" s="683"/>
      <c r="H93" s="683"/>
      <c r="I93" s="683"/>
      <c r="J93" s="684"/>
      <c r="K93" s="66"/>
      <c r="L93" s="67">
        <f t="shared" ref="L93:Q93" si="3">SUM(L19:L92)</f>
        <v>0</v>
      </c>
      <c r="M93" s="67">
        <f t="shared" si="3"/>
        <v>0</v>
      </c>
      <c r="N93" s="67">
        <f t="shared" si="3"/>
        <v>0</v>
      </c>
      <c r="O93" s="67">
        <f t="shared" si="3"/>
        <v>0</v>
      </c>
      <c r="P93" s="67">
        <f t="shared" si="3"/>
        <v>0</v>
      </c>
      <c r="Q93" s="67">
        <f t="shared" si="3"/>
        <v>0</v>
      </c>
    </row>
    <row r="94" spans="1:18" x14ac:dyDescent="0.2">
      <c r="A94" s="68"/>
      <c r="B94" s="69"/>
      <c r="C94" s="69"/>
      <c r="D94" s="70"/>
      <c r="J94" s="73"/>
      <c r="K94" s="66"/>
      <c r="L94" s="74"/>
      <c r="M94" s="49"/>
      <c r="N94" s="49"/>
      <c r="O94" s="49"/>
      <c r="P94" s="49"/>
      <c r="Q94" s="49"/>
    </row>
    <row r="95" spans="1:18" ht="36" customHeight="1" x14ac:dyDescent="0.2">
      <c r="A95" s="595" t="s">
        <v>163</v>
      </c>
      <c r="B95" s="595"/>
      <c r="C95" s="105"/>
      <c r="D95" s="106"/>
      <c r="E95" s="107"/>
      <c r="F95" s="107"/>
      <c r="G95" s="108"/>
      <c r="H95" s="108"/>
      <c r="I95" s="108"/>
      <c r="J95" s="109"/>
      <c r="K95" s="110"/>
      <c r="L95" s="111"/>
      <c r="M95" s="112"/>
      <c r="N95" s="112"/>
      <c r="O95" s="112"/>
      <c r="P95" s="112"/>
      <c r="Q95" s="112"/>
    </row>
    <row r="96" spans="1:18" ht="30.75" customHeight="1" x14ac:dyDescent="0.2">
      <c r="A96" s="75"/>
      <c r="B96" s="75"/>
      <c r="C96" s="75"/>
      <c r="D96" s="76"/>
      <c r="E96" s="77"/>
      <c r="F96" s="77"/>
      <c r="G96" s="78"/>
      <c r="H96" s="78"/>
      <c r="I96" s="78"/>
      <c r="J96" s="76"/>
      <c r="K96" s="79"/>
      <c r="L96" s="239" t="s">
        <v>3</v>
      </c>
      <c r="M96" s="594" t="str">
        <f>M15</f>
        <v>General Fund</v>
      </c>
      <c r="N96" s="562" t="str">
        <f>N15</f>
        <v xml:space="preserve">Medicaid </v>
      </c>
      <c r="O96" s="538" t="str">
        <f>O15</f>
        <v>Title IV-B2</v>
      </c>
      <c r="P96" s="538" t="str">
        <f>P15</f>
        <v>MIECHV</v>
      </c>
      <c r="Q96" s="538" t="str">
        <f>Q15</f>
        <v>County GF, Fundraising, Foundation, Grants, Other</v>
      </c>
    </row>
    <row r="97" spans="1:17" ht="27" customHeight="1" x14ac:dyDescent="0.2">
      <c r="A97" s="139" t="s">
        <v>105</v>
      </c>
      <c r="B97" s="117" t="s">
        <v>5</v>
      </c>
      <c r="C97" s="596" t="s">
        <v>58</v>
      </c>
      <c r="D97" s="596"/>
      <c r="E97" s="113" t="s">
        <v>157</v>
      </c>
      <c r="F97" s="113" t="s">
        <v>156</v>
      </c>
      <c r="G97" s="602" t="s">
        <v>158</v>
      </c>
      <c r="H97" s="603"/>
      <c r="I97" s="604"/>
      <c r="J97" s="328" t="s">
        <v>58</v>
      </c>
      <c r="K97" s="43"/>
      <c r="L97" s="240" t="s">
        <v>1</v>
      </c>
      <c r="M97" s="594"/>
      <c r="N97" s="562"/>
      <c r="O97" s="538"/>
      <c r="P97" s="538"/>
      <c r="Q97" s="538"/>
    </row>
    <row r="98" spans="1:17" ht="32.25" customHeight="1" x14ac:dyDescent="0.2">
      <c r="A98" s="18"/>
      <c r="B98" s="51" t="s">
        <v>120</v>
      </c>
      <c r="C98" s="685"/>
      <c r="D98" s="686"/>
      <c r="E98" s="93" t="s">
        <v>121</v>
      </c>
      <c r="F98" s="341"/>
      <c r="G98" s="599" t="s">
        <v>212</v>
      </c>
      <c r="H98" s="600"/>
      <c r="I98" s="601"/>
      <c r="J98" s="80">
        <f>C98*F98</f>
        <v>0</v>
      </c>
      <c r="L98" s="65">
        <f t="shared" ref="L98:L106" si="4">SUM(M98:Q98)</f>
        <v>0</v>
      </c>
      <c r="M98" s="344"/>
      <c r="N98" s="344"/>
      <c r="O98" s="344"/>
      <c r="P98" s="344"/>
      <c r="Q98" s="344"/>
    </row>
    <row r="99" spans="1:17" ht="41.25" customHeight="1" x14ac:dyDescent="0.2">
      <c r="A99" s="18"/>
      <c r="B99" s="55" t="s">
        <v>109</v>
      </c>
      <c r="C99" s="685"/>
      <c r="D99" s="686"/>
      <c r="E99" s="81" t="s">
        <v>59</v>
      </c>
      <c r="F99" s="341"/>
      <c r="G99" s="599" t="s">
        <v>137</v>
      </c>
      <c r="H99" s="600"/>
      <c r="I99" s="601"/>
      <c r="J99" s="80">
        <f>C99*F99</f>
        <v>0</v>
      </c>
      <c r="L99" s="49">
        <f t="shared" si="4"/>
        <v>0</v>
      </c>
      <c r="M99" s="346"/>
      <c r="N99" s="346"/>
      <c r="O99" s="346"/>
      <c r="P99" s="346"/>
      <c r="Q99" s="346"/>
    </row>
    <row r="100" spans="1:17" ht="32.25" customHeight="1" x14ac:dyDescent="0.2">
      <c r="A100" s="18"/>
      <c r="B100" s="55" t="s">
        <v>52</v>
      </c>
      <c r="C100" s="685"/>
      <c r="D100" s="686"/>
      <c r="E100" s="81" t="s">
        <v>103</v>
      </c>
      <c r="F100" s="341"/>
      <c r="G100" s="607" t="s">
        <v>136</v>
      </c>
      <c r="H100" s="608"/>
      <c r="I100" s="609"/>
      <c r="J100" s="80">
        <f>(C100*F100)*24</f>
        <v>0</v>
      </c>
      <c r="L100" s="49">
        <f t="shared" si="4"/>
        <v>0</v>
      </c>
      <c r="M100" s="346"/>
      <c r="N100" s="346"/>
      <c r="O100" s="346"/>
      <c r="P100" s="346"/>
      <c r="Q100" s="346"/>
    </row>
    <row r="101" spans="1:17" ht="32.25" customHeight="1" x14ac:dyDescent="0.2">
      <c r="A101" s="18"/>
      <c r="B101" s="51" t="s">
        <v>57</v>
      </c>
      <c r="C101" s="685"/>
      <c r="D101" s="686"/>
      <c r="E101" s="81" t="s">
        <v>104</v>
      </c>
      <c r="F101" s="342"/>
      <c r="G101" s="82" t="s">
        <v>135</v>
      </c>
      <c r="H101" s="83"/>
      <c r="I101" s="83"/>
      <c r="J101" s="80">
        <f>(C101*F101)*24</f>
        <v>0</v>
      </c>
      <c r="L101" s="49">
        <f t="shared" si="4"/>
        <v>0</v>
      </c>
      <c r="M101" s="346"/>
      <c r="N101" s="346"/>
      <c r="O101" s="346"/>
      <c r="P101" s="346"/>
      <c r="Q101" s="346"/>
    </row>
    <row r="102" spans="1:17" ht="52.5" customHeight="1" x14ac:dyDescent="0.2">
      <c r="A102" s="140" t="s">
        <v>213</v>
      </c>
      <c r="B102" s="51" t="s">
        <v>111</v>
      </c>
      <c r="C102" s="685"/>
      <c r="D102" s="686"/>
      <c r="E102" s="81" t="s">
        <v>61</v>
      </c>
      <c r="F102" s="341"/>
      <c r="G102" s="82" t="s">
        <v>110</v>
      </c>
      <c r="H102" s="83"/>
      <c r="I102" s="83"/>
      <c r="J102" s="80">
        <f>C102*F102</f>
        <v>0</v>
      </c>
      <c r="L102" s="49">
        <f t="shared" si="4"/>
        <v>0</v>
      </c>
      <c r="M102" s="346"/>
      <c r="N102" s="346"/>
      <c r="O102" s="346"/>
      <c r="P102" s="346"/>
      <c r="Q102" s="346"/>
    </row>
    <row r="103" spans="1:17" ht="41.25" customHeight="1" x14ac:dyDescent="0.2">
      <c r="A103" s="84"/>
      <c r="B103" s="85" t="s">
        <v>214</v>
      </c>
      <c r="C103" s="687"/>
      <c r="D103" s="688"/>
      <c r="E103" s="81" t="s">
        <v>106</v>
      </c>
      <c r="F103" s="342"/>
      <c r="G103" s="607" t="s">
        <v>138</v>
      </c>
      <c r="H103" s="608"/>
      <c r="I103" s="609"/>
      <c r="J103" s="80">
        <f>(C103*F103)*24</f>
        <v>0</v>
      </c>
      <c r="L103" s="49">
        <f t="shared" si="4"/>
        <v>0</v>
      </c>
      <c r="M103" s="346"/>
      <c r="N103" s="346"/>
      <c r="O103" s="346"/>
      <c r="P103" s="346"/>
      <c r="Q103" s="346"/>
    </row>
    <row r="104" spans="1:17" ht="41.25" customHeight="1" x14ac:dyDescent="0.2">
      <c r="A104" s="84"/>
      <c r="B104" s="85" t="s">
        <v>78</v>
      </c>
      <c r="C104" s="687"/>
      <c r="D104" s="688"/>
      <c r="E104" s="92" t="s">
        <v>55</v>
      </c>
      <c r="F104" s="343"/>
      <c r="G104" s="607" t="s">
        <v>210</v>
      </c>
      <c r="H104" s="608"/>
      <c r="I104" s="609"/>
      <c r="J104" s="80">
        <f>(C104*F104)</f>
        <v>0</v>
      </c>
      <c r="L104" s="49">
        <f>SUM(M104:Q104)</f>
        <v>0</v>
      </c>
      <c r="M104" s="346"/>
      <c r="N104" s="346"/>
      <c r="O104" s="346"/>
      <c r="P104" s="346"/>
      <c r="Q104" s="346"/>
    </row>
    <row r="105" spans="1:17" ht="32.25" customHeight="1" x14ac:dyDescent="0.2">
      <c r="A105" s="56"/>
      <c r="B105" s="276" t="s">
        <v>222</v>
      </c>
      <c r="C105" s="689"/>
      <c r="D105" s="689"/>
      <c r="E105" s="86" t="s">
        <v>55</v>
      </c>
      <c r="F105" s="324">
        <v>24</v>
      </c>
      <c r="G105" s="611" t="s">
        <v>107</v>
      </c>
      <c r="H105" s="612"/>
      <c r="I105" s="613"/>
      <c r="J105" s="87">
        <f>C105*F105</f>
        <v>0</v>
      </c>
      <c r="L105" s="49">
        <f t="shared" si="4"/>
        <v>0</v>
      </c>
      <c r="M105" s="346"/>
      <c r="N105" s="346"/>
      <c r="O105" s="346"/>
      <c r="P105" s="346"/>
      <c r="Q105" s="346"/>
    </row>
    <row r="106" spans="1:17" ht="32.25" customHeight="1" x14ac:dyDescent="0.2">
      <c r="A106" s="575" t="s">
        <v>102</v>
      </c>
      <c r="B106" s="118" t="s">
        <v>146</v>
      </c>
      <c r="C106" s="690"/>
      <c r="D106" s="690"/>
      <c r="E106" s="119" t="s">
        <v>62</v>
      </c>
      <c r="F106" s="300">
        <f>COUNT(D45:D84)</f>
        <v>0</v>
      </c>
      <c r="G106" s="121"/>
      <c r="H106" s="121"/>
      <c r="I106" s="121"/>
      <c r="J106" s="122">
        <f>(F107*F106)*24</f>
        <v>0</v>
      </c>
      <c r="L106" s="49">
        <f t="shared" si="4"/>
        <v>0</v>
      </c>
      <c r="M106" s="346"/>
      <c r="N106" s="346"/>
      <c r="O106" s="346"/>
      <c r="P106" s="346"/>
      <c r="Q106" s="346"/>
    </row>
    <row r="107" spans="1:17" ht="32.25" customHeight="1" x14ac:dyDescent="0.2">
      <c r="A107" s="576"/>
      <c r="B107" s="116" t="s">
        <v>267</v>
      </c>
      <c r="C107" s="691"/>
      <c r="D107" s="691"/>
      <c r="E107" s="119" t="s">
        <v>132</v>
      </c>
      <c r="F107" s="299">
        <f>C107*C106</f>
        <v>0</v>
      </c>
      <c r="G107" s="121"/>
      <c r="H107" s="121"/>
      <c r="I107" s="121"/>
      <c r="J107" s="124" t="s">
        <v>63</v>
      </c>
      <c r="L107" s="158"/>
      <c r="M107" s="158"/>
      <c r="N107" s="158"/>
      <c r="O107" s="158"/>
      <c r="P107" s="158"/>
      <c r="Q107" s="158"/>
    </row>
    <row r="108" spans="1:17" ht="34.15" customHeight="1" x14ac:dyDescent="0.2">
      <c r="A108" s="576"/>
      <c r="B108" s="125" t="s">
        <v>147</v>
      </c>
      <c r="C108" s="690"/>
      <c r="D108" s="690"/>
      <c r="E108" s="119" t="s">
        <v>62</v>
      </c>
      <c r="F108" s="301">
        <f>COUNT(D33:D41)</f>
        <v>0</v>
      </c>
      <c r="G108" s="121"/>
      <c r="H108" s="121"/>
      <c r="I108" s="121"/>
      <c r="J108" s="122">
        <f>(F109*F108)*24</f>
        <v>0</v>
      </c>
      <c r="L108" s="49">
        <f>SUM(M108:Q108)</f>
        <v>0</v>
      </c>
      <c r="M108" s="346"/>
      <c r="N108" s="346"/>
      <c r="O108" s="346"/>
      <c r="P108" s="346"/>
      <c r="Q108" s="346"/>
    </row>
    <row r="109" spans="1:17" ht="42.6" customHeight="1" x14ac:dyDescent="0.2">
      <c r="A109" s="576"/>
      <c r="B109" s="116" t="s">
        <v>267</v>
      </c>
      <c r="C109" s="692"/>
      <c r="D109" s="692"/>
      <c r="E109" s="254" t="s">
        <v>215</v>
      </c>
      <c r="F109" s="299">
        <f>C109*C108</f>
        <v>0</v>
      </c>
      <c r="G109" s="121"/>
      <c r="H109" s="121"/>
      <c r="I109" s="121"/>
      <c r="J109" s="124" t="s">
        <v>63</v>
      </c>
      <c r="L109" s="158"/>
      <c r="M109" s="158"/>
      <c r="N109" s="158"/>
      <c r="O109" s="158"/>
      <c r="P109" s="158"/>
      <c r="Q109" s="158"/>
    </row>
    <row r="110" spans="1:17" ht="32.25" customHeight="1" x14ac:dyDescent="0.2">
      <c r="A110" s="576"/>
      <c r="B110" s="118" t="s">
        <v>148</v>
      </c>
      <c r="C110" s="690"/>
      <c r="D110" s="690"/>
      <c r="E110" s="254" t="s">
        <v>209</v>
      </c>
      <c r="F110" s="301">
        <f>COUNT(D19:D31)</f>
        <v>0</v>
      </c>
      <c r="G110" s="121"/>
      <c r="H110" s="121"/>
      <c r="I110" s="121"/>
      <c r="J110" s="122">
        <f>(F111*F110)*24</f>
        <v>0</v>
      </c>
      <c r="L110" s="49">
        <f>SUM(M110:Q110)</f>
        <v>0</v>
      </c>
      <c r="M110" s="346"/>
      <c r="N110" s="346"/>
      <c r="O110" s="346"/>
      <c r="P110" s="346"/>
      <c r="Q110" s="346"/>
    </row>
    <row r="111" spans="1:17" ht="32.25" customHeight="1" x14ac:dyDescent="0.2">
      <c r="A111" s="577"/>
      <c r="B111" s="116" t="s">
        <v>267</v>
      </c>
      <c r="C111" s="692"/>
      <c r="D111" s="692"/>
      <c r="E111" s="119" t="s">
        <v>132</v>
      </c>
      <c r="F111" s="299">
        <f>C111*C110</f>
        <v>0</v>
      </c>
      <c r="G111" s="121"/>
      <c r="H111" s="121"/>
      <c r="I111" s="121"/>
      <c r="J111" s="124" t="s">
        <v>63</v>
      </c>
      <c r="L111" s="158"/>
      <c r="M111" s="158"/>
      <c r="N111" s="158"/>
      <c r="O111" s="158"/>
      <c r="P111" s="158"/>
      <c r="Q111" s="158"/>
    </row>
    <row r="112" spans="1:17" ht="32.25" customHeight="1" x14ac:dyDescent="0.2">
      <c r="A112" s="18"/>
      <c r="B112" s="88" t="s">
        <v>123</v>
      </c>
      <c r="C112" s="694"/>
      <c r="D112" s="695"/>
      <c r="E112" s="89" t="s">
        <v>103</v>
      </c>
      <c r="F112" s="324">
        <f>COUNT(D19:D84)</f>
        <v>0</v>
      </c>
      <c r="G112" s="616"/>
      <c r="H112" s="617"/>
      <c r="I112" s="618"/>
      <c r="J112" s="90">
        <f>(C112*F112)*24</f>
        <v>0</v>
      </c>
      <c r="L112" s="49">
        <f>SUM(M112:Q112)</f>
        <v>0</v>
      </c>
      <c r="M112" s="346"/>
      <c r="N112" s="346"/>
      <c r="O112" s="346"/>
      <c r="P112" s="346"/>
      <c r="Q112" s="346"/>
    </row>
    <row r="113" spans="1:17" ht="32.25" customHeight="1" x14ac:dyDescent="0.2">
      <c r="A113" s="18"/>
      <c r="B113" s="51" t="s">
        <v>122</v>
      </c>
      <c r="C113" s="685"/>
      <c r="D113" s="686"/>
      <c r="E113" s="91" t="s">
        <v>55</v>
      </c>
      <c r="F113" s="324">
        <v>24</v>
      </c>
      <c r="G113" s="619"/>
      <c r="H113" s="620"/>
      <c r="I113" s="621"/>
      <c r="J113" s="90">
        <f>C113*F113</f>
        <v>0</v>
      </c>
      <c r="L113" s="49">
        <f t="shared" ref="L113:L114" si="5">SUM(M113:Q113)</f>
        <v>0</v>
      </c>
      <c r="M113" s="346"/>
      <c r="N113" s="346"/>
      <c r="O113" s="346"/>
      <c r="P113" s="346"/>
      <c r="Q113" s="346"/>
    </row>
    <row r="114" spans="1:17" s="59" customFormat="1" ht="45.2" customHeight="1" x14ac:dyDescent="0.2">
      <c r="A114" s="18"/>
      <c r="B114" s="51" t="s">
        <v>56</v>
      </c>
      <c r="C114" s="690"/>
      <c r="D114" s="690"/>
      <c r="E114" s="92" t="s">
        <v>60</v>
      </c>
      <c r="F114" s="324">
        <f>F112</f>
        <v>0</v>
      </c>
      <c r="G114" s="599" t="s">
        <v>133</v>
      </c>
      <c r="H114" s="600"/>
      <c r="I114" s="601"/>
      <c r="J114" s="80">
        <f>(C114*F114)*2</f>
        <v>0</v>
      </c>
      <c r="K114" s="24"/>
      <c r="L114" s="49">
        <f t="shared" si="5"/>
        <v>0</v>
      </c>
      <c r="M114" s="346"/>
      <c r="N114" s="346"/>
      <c r="O114" s="346"/>
      <c r="P114" s="346"/>
      <c r="Q114" s="346"/>
    </row>
    <row r="115" spans="1:17" ht="39" customHeight="1" x14ac:dyDescent="0.2">
      <c r="A115" s="125" t="s">
        <v>124</v>
      </c>
      <c r="B115" s="51" t="s">
        <v>112</v>
      </c>
      <c r="C115" s="693">
        <f>(150*8)+188.5+448</f>
        <v>1836.5</v>
      </c>
      <c r="D115" s="693"/>
      <c r="E115" s="93" t="s">
        <v>139</v>
      </c>
      <c r="F115" s="341"/>
      <c r="G115" s="599" t="s">
        <v>224</v>
      </c>
      <c r="H115" s="600"/>
      <c r="I115" s="601"/>
      <c r="J115" s="80">
        <f>C115*F115</f>
        <v>0</v>
      </c>
      <c r="K115" s="23"/>
      <c r="L115" s="80">
        <f t="shared" ref="L115:L125" si="6">SUM(M115:Q115)</f>
        <v>0</v>
      </c>
      <c r="M115" s="347"/>
      <c r="N115" s="347"/>
      <c r="O115" s="347"/>
      <c r="P115" s="347"/>
      <c r="Q115" s="347"/>
    </row>
    <row r="116" spans="1:17" ht="32.25" customHeight="1" x14ac:dyDescent="0.2">
      <c r="A116" s="627" t="s">
        <v>268</v>
      </c>
      <c r="B116" s="180" t="s">
        <v>176</v>
      </c>
      <c r="C116" s="690"/>
      <c r="D116" s="690"/>
      <c r="E116" s="94" t="s">
        <v>177</v>
      </c>
      <c r="F116" s="345"/>
      <c r="G116" s="599" t="s">
        <v>178</v>
      </c>
      <c r="H116" s="600"/>
      <c r="I116" s="601"/>
      <c r="J116" s="80">
        <f>C116*F116</f>
        <v>0</v>
      </c>
      <c r="L116" s="49">
        <f t="shared" si="6"/>
        <v>0</v>
      </c>
      <c r="M116" s="346"/>
      <c r="N116" s="346"/>
      <c r="O116" s="346"/>
      <c r="P116" s="346"/>
      <c r="Q116" s="346"/>
    </row>
    <row r="117" spans="1:17" ht="45.95" customHeight="1" x14ac:dyDescent="0.2">
      <c r="A117" s="628"/>
      <c r="B117" s="181" t="s">
        <v>179</v>
      </c>
      <c r="C117" s="690"/>
      <c r="D117" s="690"/>
      <c r="E117" s="93" t="s">
        <v>223</v>
      </c>
      <c r="F117" s="341"/>
      <c r="G117" s="629" t="s">
        <v>269</v>
      </c>
      <c r="H117" s="630"/>
      <c r="I117" s="631"/>
      <c r="J117" s="80">
        <f>C117*F117</f>
        <v>0</v>
      </c>
      <c r="L117" s="49">
        <f t="shared" si="6"/>
        <v>0</v>
      </c>
      <c r="M117" s="346"/>
      <c r="N117" s="346"/>
      <c r="O117" s="346"/>
      <c r="P117" s="346"/>
      <c r="Q117" s="346"/>
    </row>
    <row r="118" spans="1:17" ht="68.849999999999994" customHeight="1" x14ac:dyDescent="0.2">
      <c r="A118" s="125" t="s">
        <v>125</v>
      </c>
      <c r="B118" s="115" t="s">
        <v>68</v>
      </c>
      <c r="C118" s="623"/>
      <c r="D118" s="623"/>
      <c r="E118" s="93" t="s">
        <v>69</v>
      </c>
      <c r="F118" s="133"/>
      <c r="G118" s="599" t="s">
        <v>270</v>
      </c>
      <c r="H118" s="600"/>
      <c r="I118" s="601"/>
      <c r="J118" s="80">
        <f>C118*F118</f>
        <v>0</v>
      </c>
      <c r="L118" s="49">
        <f t="shared" si="6"/>
        <v>0</v>
      </c>
      <c r="M118" s="346"/>
      <c r="N118" s="346"/>
      <c r="O118" s="346"/>
      <c r="P118" s="346"/>
      <c r="Q118" s="346"/>
    </row>
    <row r="119" spans="1:17" ht="47.1" customHeight="1" x14ac:dyDescent="0.2">
      <c r="A119" s="125" t="s">
        <v>271</v>
      </c>
      <c r="B119" s="115" t="s">
        <v>65</v>
      </c>
      <c r="C119" s="696"/>
      <c r="D119" s="696"/>
      <c r="E119" s="93" t="s">
        <v>66</v>
      </c>
      <c r="F119" s="341"/>
      <c r="G119" s="624"/>
      <c r="H119" s="625"/>
      <c r="I119" s="626"/>
      <c r="J119" s="80">
        <f>C119*F119</f>
        <v>0</v>
      </c>
      <c r="L119" s="49">
        <f t="shared" si="6"/>
        <v>0</v>
      </c>
      <c r="M119" s="346"/>
      <c r="N119" s="346"/>
      <c r="O119" s="346"/>
      <c r="P119" s="346"/>
      <c r="Q119" s="346"/>
    </row>
    <row r="120" spans="1:17" ht="38.65" customHeight="1" x14ac:dyDescent="0.2">
      <c r="A120" s="141" t="s">
        <v>99</v>
      </c>
      <c r="B120" s="115" t="s">
        <v>67</v>
      </c>
      <c r="C120" s="696"/>
      <c r="D120" s="696"/>
      <c r="E120" s="629" t="s">
        <v>99</v>
      </c>
      <c r="F120" s="630"/>
      <c r="G120" s="630"/>
      <c r="H120" s="630"/>
      <c r="I120" s="631"/>
      <c r="J120" s="80">
        <f>C120</f>
        <v>0</v>
      </c>
      <c r="L120" s="49">
        <f t="shared" si="6"/>
        <v>0</v>
      </c>
      <c r="M120" s="158"/>
      <c r="N120" s="346"/>
      <c r="O120" s="346"/>
      <c r="P120" s="346"/>
      <c r="Q120" s="346"/>
    </row>
    <row r="121" spans="1:17" ht="52.5" customHeight="1" x14ac:dyDescent="0.2">
      <c r="A121" s="18"/>
      <c r="B121" s="95" t="s">
        <v>272</v>
      </c>
      <c r="C121" s="696"/>
      <c r="D121" s="696"/>
      <c r="E121" s="81" t="s">
        <v>55</v>
      </c>
      <c r="F121" s="159">
        <v>24</v>
      </c>
      <c r="G121" s="96" t="s">
        <v>107</v>
      </c>
      <c r="H121" s="97"/>
      <c r="I121" s="97"/>
      <c r="J121" s="80">
        <f>C121*F121</f>
        <v>0</v>
      </c>
      <c r="L121" s="49">
        <f t="shared" si="6"/>
        <v>0</v>
      </c>
      <c r="M121" s="346"/>
      <c r="N121" s="346"/>
      <c r="O121" s="346"/>
      <c r="P121" s="346"/>
      <c r="Q121" s="346"/>
    </row>
    <row r="122" spans="1:17" ht="32.25" customHeight="1" x14ac:dyDescent="0.2">
      <c r="B122" s="95" t="s">
        <v>49</v>
      </c>
      <c r="C122" s="687"/>
      <c r="D122" s="688"/>
      <c r="E122" s="81" t="s">
        <v>55</v>
      </c>
      <c r="F122" s="159">
        <v>24</v>
      </c>
      <c r="G122" s="329" t="s">
        <v>107</v>
      </c>
      <c r="H122" s="330"/>
      <c r="I122" s="330"/>
      <c r="J122" s="80">
        <f>C122*F122</f>
        <v>0</v>
      </c>
      <c r="L122" s="49">
        <f t="shared" si="6"/>
        <v>0</v>
      </c>
      <c r="M122" s="346"/>
      <c r="N122" s="346"/>
      <c r="O122" s="346"/>
      <c r="P122" s="346"/>
      <c r="Q122" s="346"/>
    </row>
    <row r="123" spans="1:17" ht="32.25" customHeight="1" x14ac:dyDescent="0.2">
      <c r="B123" s="259"/>
      <c r="C123" s="605"/>
      <c r="D123" s="606"/>
      <c r="E123" s="81" t="s">
        <v>55</v>
      </c>
      <c r="F123" s="133"/>
      <c r="G123" s="632"/>
      <c r="H123" s="633"/>
      <c r="I123" s="634"/>
      <c r="J123" s="80">
        <f>C123*F123</f>
        <v>0</v>
      </c>
      <c r="L123" s="49">
        <f t="shared" si="6"/>
        <v>0</v>
      </c>
      <c r="M123" s="145"/>
      <c r="N123" s="145"/>
      <c r="O123" s="145"/>
      <c r="P123" s="145"/>
      <c r="Q123" s="145"/>
    </row>
    <row r="124" spans="1:17" ht="32.25" customHeight="1" x14ac:dyDescent="0.2">
      <c r="B124" s="259"/>
      <c r="C124" s="605"/>
      <c r="D124" s="606"/>
      <c r="E124" s="81" t="s">
        <v>55</v>
      </c>
      <c r="F124" s="133"/>
      <c r="G124" s="632"/>
      <c r="H124" s="633"/>
      <c r="I124" s="634"/>
      <c r="J124" s="80">
        <f t="shared" ref="J124:J125" si="7">C124*F124</f>
        <v>0</v>
      </c>
      <c r="L124" s="49">
        <f t="shared" si="6"/>
        <v>0</v>
      </c>
      <c r="M124" s="145"/>
      <c r="N124" s="145"/>
      <c r="O124" s="145"/>
      <c r="P124" s="145"/>
      <c r="Q124" s="145"/>
    </row>
    <row r="125" spans="1:17" ht="32.25" customHeight="1" x14ac:dyDescent="0.2">
      <c r="B125" s="259"/>
      <c r="C125" s="605"/>
      <c r="D125" s="606"/>
      <c r="E125" s="81" t="s">
        <v>55</v>
      </c>
      <c r="F125" s="133"/>
      <c r="G125" s="632"/>
      <c r="H125" s="633"/>
      <c r="I125" s="634"/>
      <c r="J125" s="80">
        <f t="shared" si="7"/>
        <v>0</v>
      </c>
      <c r="L125" s="49">
        <f t="shared" si="6"/>
        <v>0</v>
      </c>
      <c r="M125" s="145"/>
      <c r="N125" s="145"/>
      <c r="O125" s="145"/>
      <c r="P125" s="145"/>
      <c r="Q125" s="145"/>
    </row>
    <row r="126" spans="1:17" ht="29.1" customHeight="1" x14ac:dyDescent="0.2">
      <c r="B126" s="669" t="s">
        <v>168</v>
      </c>
      <c r="C126" s="669"/>
      <c r="D126" s="669"/>
      <c r="E126" s="669"/>
      <c r="F126" s="669"/>
      <c r="G126" s="669"/>
      <c r="H126" s="669"/>
      <c r="I126" s="669"/>
      <c r="J126" s="669"/>
      <c r="L126" s="170">
        <f>SUM(L98:L125)</f>
        <v>0</v>
      </c>
      <c r="M126" s="170">
        <f t="shared" ref="M126:Q126" si="8">SUM(M98:M125)</f>
        <v>0</v>
      </c>
      <c r="N126" s="170">
        <f t="shared" si="8"/>
        <v>0</v>
      </c>
      <c r="O126" s="170">
        <f t="shared" si="8"/>
        <v>0</v>
      </c>
      <c r="P126" s="170">
        <f t="shared" si="8"/>
        <v>0</v>
      </c>
      <c r="Q126" s="170">
        <f t="shared" si="8"/>
        <v>0</v>
      </c>
    </row>
    <row r="127" spans="1:17" ht="18" customHeight="1" x14ac:dyDescent="0.2">
      <c r="B127" s="1"/>
      <c r="C127" s="1"/>
      <c r="D127" s="1"/>
      <c r="E127" s="1"/>
      <c r="F127" s="1"/>
      <c r="G127" s="1"/>
      <c r="H127" s="1"/>
      <c r="I127" s="1"/>
      <c r="J127" s="1"/>
      <c r="K127" s="1"/>
      <c r="L127" s="1"/>
      <c r="M127" s="1"/>
      <c r="N127" s="1"/>
      <c r="O127" s="1"/>
      <c r="P127" s="1"/>
      <c r="Q127" s="1"/>
    </row>
    <row r="128" spans="1:17" ht="41.25" customHeight="1" x14ac:dyDescent="0.2">
      <c r="A128" s="670" t="s">
        <v>164</v>
      </c>
      <c r="B128" s="670"/>
      <c r="C128" s="670"/>
      <c r="D128" s="670"/>
      <c r="E128" s="670"/>
      <c r="F128" s="670"/>
      <c r="G128" s="670"/>
      <c r="H128" s="670"/>
      <c r="I128" s="670"/>
      <c r="J128" s="670"/>
      <c r="K128" s="670"/>
      <c r="L128" s="670"/>
      <c r="M128" s="670"/>
      <c r="N128" s="670"/>
      <c r="O128" s="670"/>
      <c r="P128" s="670"/>
      <c r="Q128" s="176"/>
    </row>
    <row r="129" spans="1:17" ht="30" customHeight="1" x14ac:dyDescent="0.2">
      <c r="A129" s="10"/>
      <c r="B129" s="10"/>
      <c r="C129" s="10"/>
      <c r="D129" s="10"/>
      <c r="E129" s="10"/>
      <c r="F129" s="10"/>
      <c r="G129" s="10"/>
      <c r="H129" s="10"/>
      <c r="I129" s="10"/>
      <c r="J129" s="10"/>
      <c r="L129" s="237" t="s">
        <v>3</v>
      </c>
      <c r="M129" s="594" t="str">
        <f>M96</f>
        <v>General Fund</v>
      </c>
      <c r="N129" s="562" t="str">
        <f>N96</f>
        <v xml:space="preserve">Medicaid </v>
      </c>
      <c r="O129" s="538" t="str">
        <f>O96</f>
        <v>Title IV-B2</v>
      </c>
      <c r="P129" s="538" t="str">
        <f>P96</f>
        <v>MIECHV</v>
      </c>
      <c r="Q129" s="538" t="str">
        <f>Q96</f>
        <v>County GF, Fundraising, Foundation, Grants, Other</v>
      </c>
    </row>
    <row r="130" spans="1:17" ht="24.75" customHeight="1" x14ac:dyDescent="0.2">
      <c r="A130" s="155"/>
      <c r="B130" s="635"/>
      <c r="C130" s="635"/>
      <c r="D130" s="635"/>
      <c r="E130" s="266"/>
      <c r="F130" s="267"/>
      <c r="G130" s="268"/>
      <c r="H130" s="268"/>
      <c r="L130" s="236" t="s">
        <v>1</v>
      </c>
      <c r="M130" s="594"/>
      <c r="N130" s="562"/>
      <c r="O130" s="538"/>
      <c r="P130" s="538"/>
      <c r="Q130" s="538"/>
    </row>
    <row r="131" spans="1:17" x14ac:dyDescent="0.2">
      <c r="A131" s="155"/>
      <c r="B131" s="156"/>
      <c r="C131" s="156"/>
      <c r="D131" s="269"/>
      <c r="E131" s="270"/>
      <c r="F131" s="270"/>
      <c r="G131" s="268"/>
      <c r="H131" s="268"/>
      <c r="I131" s="636" t="s">
        <v>108</v>
      </c>
      <c r="J131" s="636"/>
      <c r="L131" s="167"/>
      <c r="M131" s="168"/>
      <c r="N131" s="168"/>
      <c r="O131" s="169"/>
      <c r="P131" s="168"/>
      <c r="Q131" s="168"/>
    </row>
    <row r="132" spans="1:17" x14ac:dyDescent="0.2">
      <c r="A132" s="221"/>
      <c r="B132" s="152"/>
      <c r="C132" s="152"/>
      <c r="D132" s="50"/>
      <c r="E132" s="100"/>
      <c r="F132" s="637" t="s">
        <v>9</v>
      </c>
      <c r="G132" s="637"/>
      <c r="H132" s="637"/>
      <c r="I132" s="697"/>
      <c r="J132" s="698"/>
      <c r="L132" s="49">
        <f t="shared" ref="L132:L142" si="9">SUM(M132:Q132)</f>
        <v>0</v>
      </c>
      <c r="M132" s="145">
        <f>86500*I132</f>
        <v>0</v>
      </c>
      <c r="N132" s="145">
        <f>22287.91*I132</f>
        <v>0</v>
      </c>
      <c r="O132" s="346"/>
      <c r="P132" s="346"/>
      <c r="Q132" s="346"/>
    </row>
    <row r="133" spans="1:17" ht="15.75" customHeight="1" x14ac:dyDescent="0.2">
      <c r="A133" s="221"/>
      <c r="B133" s="152"/>
      <c r="C133" s="152"/>
      <c r="D133" s="645" t="s">
        <v>273</v>
      </c>
      <c r="E133" s="646"/>
      <c r="F133" s="644" t="s">
        <v>126</v>
      </c>
      <c r="G133" s="637"/>
      <c r="H133" s="637"/>
      <c r="I133" s="697"/>
      <c r="J133" s="698"/>
      <c r="L133" s="49">
        <f t="shared" si="9"/>
        <v>0</v>
      </c>
      <c r="M133" s="145">
        <f t="shared" ref="M133:M143" si="10">86500*I133</f>
        <v>0</v>
      </c>
      <c r="N133" s="145">
        <f t="shared" ref="N133:N143" si="11">22287.91*I133</f>
        <v>0</v>
      </c>
      <c r="O133" s="346"/>
      <c r="P133" s="346"/>
      <c r="Q133" s="346"/>
    </row>
    <row r="134" spans="1:17" x14ac:dyDescent="0.2">
      <c r="A134" s="221"/>
      <c r="B134" s="152"/>
      <c r="C134" s="152"/>
      <c r="D134" s="647"/>
      <c r="E134" s="648"/>
      <c r="F134" s="642" t="s">
        <v>50</v>
      </c>
      <c r="G134" s="643"/>
      <c r="H134" s="643"/>
      <c r="I134" s="697"/>
      <c r="J134" s="698"/>
      <c r="K134" s="47"/>
      <c r="L134" s="49">
        <f t="shared" si="9"/>
        <v>0</v>
      </c>
      <c r="M134" s="145">
        <f t="shared" si="10"/>
        <v>0</v>
      </c>
      <c r="N134" s="145">
        <f t="shared" si="11"/>
        <v>0</v>
      </c>
      <c r="O134" s="346"/>
      <c r="P134" s="346"/>
      <c r="Q134" s="346"/>
    </row>
    <row r="135" spans="1:17" x14ac:dyDescent="0.2">
      <c r="A135" s="221"/>
      <c r="B135" s="152"/>
      <c r="C135" s="152"/>
      <c r="D135" s="647"/>
      <c r="E135" s="648"/>
      <c r="F135" s="644" t="s">
        <v>64</v>
      </c>
      <c r="G135" s="637"/>
      <c r="H135" s="637"/>
      <c r="I135" s="697"/>
      <c r="J135" s="698"/>
      <c r="L135" s="49">
        <f t="shared" si="9"/>
        <v>0</v>
      </c>
      <c r="M135" s="145">
        <f t="shared" si="10"/>
        <v>0</v>
      </c>
      <c r="N135" s="145">
        <f t="shared" si="11"/>
        <v>0</v>
      </c>
      <c r="O135" s="346"/>
      <c r="P135" s="346"/>
      <c r="Q135" s="346"/>
    </row>
    <row r="136" spans="1:17" x14ac:dyDescent="0.2">
      <c r="A136" s="221"/>
      <c r="B136" s="152"/>
      <c r="C136" s="152"/>
      <c r="D136" s="647"/>
      <c r="E136" s="648"/>
      <c r="F136" s="644" t="s">
        <v>10</v>
      </c>
      <c r="G136" s="637"/>
      <c r="H136" s="637"/>
      <c r="I136" s="697"/>
      <c r="J136" s="698"/>
      <c r="L136" s="49">
        <f t="shared" si="9"/>
        <v>0</v>
      </c>
      <c r="M136" s="145">
        <f t="shared" si="10"/>
        <v>0</v>
      </c>
      <c r="N136" s="145">
        <f t="shared" si="11"/>
        <v>0</v>
      </c>
      <c r="O136" s="346"/>
      <c r="P136" s="346"/>
      <c r="Q136" s="346"/>
    </row>
    <row r="137" spans="1:17" x14ac:dyDescent="0.2">
      <c r="A137" s="221"/>
      <c r="B137" s="152"/>
      <c r="C137" s="152"/>
      <c r="D137" s="647"/>
      <c r="E137" s="648"/>
      <c r="F137" s="642" t="s">
        <v>11</v>
      </c>
      <c r="G137" s="643"/>
      <c r="H137" s="643"/>
      <c r="I137" s="697"/>
      <c r="J137" s="698"/>
      <c r="L137" s="49">
        <f t="shared" si="9"/>
        <v>0</v>
      </c>
      <c r="M137" s="145">
        <f t="shared" si="10"/>
        <v>0</v>
      </c>
      <c r="N137" s="145">
        <f t="shared" si="11"/>
        <v>0</v>
      </c>
      <c r="O137" s="346"/>
      <c r="P137" s="346"/>
      <c r="Q137" s="346"/>
    </row>
    <row r="138" spans="1:17" x14ac:dyDescent="0.2">
      <c r="A138" s="221"/>
      <c r="B138" s="152"/>
      <c r="C138" s="152"/>
      <c r="D138" s="647"/>
      <c r="E138" s="648"/>
      <c r="F138" s="642" t="s">
        <v>211</v>
      </c>
      <c r="G138" s="643"/>
      <c r="H138" s="643"/>
      <c r="I138" s="697"/>
      <c r="J138" s="698"/>
      <c r="L138" s="49">
        <f t="shared" si="9"/>
        <v>0</v>
      </c>
      <c r="M138" s="145">
        <f t="shared" si="10"/>
        <v>0</v>
      </c>
      <c r="N138" s="145">
        <f t="shared" si="11"/>
        <v>0</v>
      </c>
      <c r="O138" s="346"/>
      <c r="P138" s="346"/>
      <c r="Q138" s="346"/>
    </row>
    <row r="139" spans="1:17" x14ac:dyDescent="0.2">
      <c r="A139" s="221"/>
      <c r="B139" s="152"/>
      <c r="C139" s="152"/>
      <c r="D139" s="647"/>
      <c r="E139" s="648"/>
      <c r="F139" s="642" t="s">
        <v>12</v>
      </c>
      <c r="G139" s="643"/>
      <c r="H139" s="643"/>
      <c r="I139" s="697"/>
      <c r="J139" s="698"/>
      <c r="L139" s="49">
        <f t="shared" si="9"/>
        <v>0</v>
      </c>
      <c r="M139" s="145">
        <f t="shared" si="10"/>
        <v>0</v>
      </c>
      <c r="N139" s="145">
        <f t="shared" si="11"/>
        <v>0</v>
      </c>
      <c r="O139" s="346"/>
      <c r="P139" s="346"/>
      <c r="Q139" s="346"/>
    </row>
    <row r="140" spans="1:17" x14ac:dyDescent="0.2">
      <c r="A140" s="221"/>
      <c r="B140" s="152"/>
      <c r="C140" s="152"/>
      <c r="D140" s="647"/>
      <c r="E140" s="648"/>
      <c r="F140" s="644" t="s">
        <v>6</v>
      </c>
      <c r="G140" s="637"/>
      <c r="H140" s="637"/>
      <c r="I140" s="697"/>
      <c r="J140" s="698"/>
      <c r="L140" s="49">
        <f t="shared" si="9"/>
        <v>0</v>
      </c>
      <c r="M140" s="145">
        <f t="shared" si="10"/>
        <v>0</v>
      </c>
      <c r="N140" s="145">
        <f t="shared" si="11"/>
        <v>0</v>
      </c>
      <c r="O140" s="346"/>
      <c r="P140" s="346"/>
      <c r="Q140" s="346"/>
    </row>
    <row r="141" spans="1:17" x14ac:dyDescent="0.2">
      <c r="A141" s="151"/>
      <c r="B141" s="152"/>
      <c r="C141" s="152"/>
      <c r="D141" s="649"/>
      <c r="E141" s="650"/>
      <c r="F141" s="642" t="s">
        <v>127</v>
      </c>
      <c r="G141" s="643"/>
      <c r="H141" s="643"/>
      <c r="I141" s="697"/>
      <c r="J141" s="698"/>
      <c r="L141" s="49">
        <f t="shared" si="9"/>
        <v>0</v>
      </c>
      <c r="M141" s="145">
        <f t="shared" si="10"/>
        <v>0</v>
      </c>
      <c r="N141" s="145">
        <f t="shared" si="11"/>
        <v>0</v>
      </c>
      <c r="O141" s="346"/>
      <c r="P141" s="346"/>
      <c r="Q141" s="346"/>
    </row>
    <row r="142" spans="1:17" x14ac:dyDescent="0.2">
      <c r="A142" s="151"/>
      <c r="B142" s="152"/>
      <c r="C142" s="152"/>
      <c r="D142" s="152"/>
      <c r="E142" s="153"/>
      <c r="F142" s="643" t="s">
        <v>127</v>
      </c>
      <c r="G142" s="643"/>
      <c r="H142" s="643"/>
      <c r="I142" s="697"/>
      <c r="J142" s="698"/>
      <c r="L142" s="49">
        <f t="shared" si="9"/>
        <v>0</v>
      </c>
      <c r="M142" s="145">
        <f t="shared" si="10"/>
        <v>0</v>
      </c>
      <c r="N142" s="145">
        <f t="shared" si="11"/>
        <v>0</v>
      </c>
      <c r="O142" s="346"/>
      <c r="P142" s="346"/>
      <c r="Q142" s="346"/>
    </row>
    <row r="143" spans="1:17" x14ac:dyDescent="0.2">
      <c r="A143" s="154"/>
      <c r="B143" s="152"/>
      <c r="C143" s="152"/>
      <c r="D143" s="152"/>
      <c r="E143" s="153"/>
      <c r="F143" s="643" t="s">
        <v>127</v>
      </c>
      <c r="G143" s="643"/>
      <c r="H143" s="643"/>
      <c r="I143" s="697"/>
      <c r="J143" s="698"/>
      <c r="L143" s="49">
        <f>SUM(M143:Q143)</f>
        <v>0</v>
      </c>
      <c r="M143" s="145">
        <f t="shared" si="10"/>
        <v>0</v>
      </c>
      <c r="N143" s="145">
        <f t="shared" si="11"/>
        <v>0</v>
      </c>
      <c r="O143" s="346"/>
      <c r="P143" s="346"/>
      <c r="Q143" s="346"/>
    </row>
    <row r="144" spans="1:17" ht="32.1" customHeight="1" x14ac:dyDescent="0.2">
      <c r="A144" s="155"/>
      <c r="B144" s="156"/>
      <c r="C144" s="156"/>
      <c r="D144" s="638"/>
      <c r="E144" s="638"/>
      <c r="F144" s="639" t="s">
        <v>165</v>
      </c>
      <c r="G144" s="640"/>
      <c r="H144" s="640"/>
      <c r="I144" s="640"/>
      <c r="J144" s="641"/>
      <c r="L144" s="170">
        <f>SUM(L132:L143)</f>
        <v>0</v>
      </c>
      <c r="M144" s="170">
        <f t="shared" ref="M144:Q144" si="12">SUM(M132:M143)</f>
        <v>0</v>
      </c>
      <c r="N144" s="170">
        <f t="shared" si="12"/>
        <v>0</v>
      </c>
      <c r="O144" s="170">
        <f t="shared" si="12"/>
        <v>0</v>
      </c>
      <c r="P144" s="170">
        <f t="shared" si="12"/>
        <v>0</v>
      </c>
      <c r="Q144" s="170">
        <f t="shared" si="12"/>
        <v>0</v>
      </c>
    </row>
    <row r="145" spans="1:17" x14ac:dyDescent="0.2">
      <c r="A145" s="155"/>
      <c r="B145" s="157"/>
      <c r="C145" s="157"/>
      <c r="D145" s="638"/>
      <c r="E145" s="638"/>
      <c r="F145" s="127"/>
      <c r="G145" s="101"/>
      <c r="H145" s="101"/>
      <c r="I145" s="101"/>
      <c r="J145" s="101"/>
      <c r="M145" s="24"/>
      <c r="N145" s="24"/>
      <c r="O145" s="24"/>
      <c r="P145" s="24"/>
      <c r="Q145" s="24"/>
    </row>
    <row r="146" spans="1:17" x14ac:dyDescent="0.2">
      <c r="M146" s="24"/>
      <c r="N146" s="24"/>
      <c r="O146" s="24"/>
      <c r="P146" s="24"/>
      <c r="Q146" s="24"/>
    </row>
    <row r="147" spans="1:17" ht="13.5" thickBot="1" x14ac:dyDescent="0.25">
      <c r="A147" s="102"/>
      <c r="B147" s="654" t="s">
        <v>7</v>
      </c>
      <c r="C147" s="654"/>
      <c r="D147" s="654"/>
      <c r="E147" s="654"/>
      <c r="F147" s="654"/>
      <c r="G147" s="654"/>
      <c r="H147" s="654"/>
      <c r="I147" s="654"/>
      <c r="J147" s="654"/>
      <c r="K147" s="33"/>
      <c r="L147" s="103">
        <f>L144+L126+L93</f>
        <v>0</v>
      </c>
      <c r="M147" s="103">
        <f t="shared" ref="M147:Q147" si="13">M144+M126+M93</f>
        <v>0</v>
      </c>
      <c r="N147" s="103">
        <f t="shared" si="13"/>
        <v>0</v>
      </c>
      <c r="O147" s="103">
        <f t="shared" si="13"/>
        <v>0</v>
      </c>
      <c r="P147" s="103">
        <f t="shared" si="13"/>
        <v>0</v>
      </c>
      <c r="Q147" s="103">
        <f t="shared" si="13"/>
        <v>0</v>
      </c>
    </row>
    <row r="149" spans="1:17" ht="13.5" thickBot="1" x14ac:dyDescent="0.25">
      <c r="A149" s="102"/>
      <c r="B149" s="327" t="s">
        <v>8</v>
      </c>
      <c r="C149" s="327"/>
      <c r="D149" s="161"/>
      <c r="E149" s="162"/>
      <c r="F149" s="162"/>
      <c r="G149" s="163"/>
      <c r="H149" s="163"/>
      <c r="I149" s="163"/>
      <c r="J149" s="164"/>
      <c r="K149" s="33"/>
      <c r="L149" s="103">
        <f t="shared" ref="L149:Q149" si="14">L12-L147</f>
        <v>0</v>
      </c>
      <c r="M149" s="103">
        <f t="shared" si="14"/>
        <v>0</v>
      </c>
      <c r="N149" s="103">
        <f t="shared" si="14"/>
        <v>0</v>
      </c>
      <c r="O149" s="103">
        <f t="shared" si="14"/>
        <v>0</v>
      </c>
      <c r="P149" s="103">
        <f t="shared" si="14"/>
        <v>0</v>
      </c>
      <c r="Q149" s="103">
        <f t="shared" si="14"/>
        <v>0</v>
      </c>
    </row>
    <row r="153" spans="1:17" x14ac:dyDescent="0.2">
      <c r="J153" s="171"/>
      <c r="K153" s="129"/>
      <c r="L153" s="126" t="s">
        <v>140</v>
      </c>
      <c r="M153" s="104">
        <f>N12+O12+P12+Q12</f>
        <v>0</v>
      </c>
    </row>
  </sheetData>
  <sheetProtection insertRows="0"/>
  <mergeCells count="148">
    <mergeCell ref="D144:E145"/>
    <mergeCell ref="F144:J144"/>
    <mergeCell ref="B147:J147"/>
    <mergeCell ref="F141:H141"/>
    <mergeCell ref="I141:J141"/>
    <mergeCell ref="F142:H142"/>
    <mergeCell ref="I142:J142"/>
    <mergeCell ref="F143:H143"/>
    <mergeCell ref="I143:J143"/>
    <mergeCell ref="Q129:Q130"/>
    <mergeCell ref="B130:D130"/>
    <mergeCell ref="I131:J131"/>
    <mergeCell ref="F132:H132"/>
    <mergeCell ref="I132:J132"/>
    <mergeCell ref="D133:E141"/>
    <mergeCell ref="F133:H133"/>
    <mergeCell ref="I133:J133"/>
    <mergeCell ref="F134:H134"/>
    <mergeCell ref="I134:J134"/>
    <mergeCell ref="F138:H138"/>
    <mergeCell ref="I138:J138"/>
    <mergeCell ref="F139:H139"/>
    <mergeCell ref="I139:J139"/>
    <mergeCell ref="F140:H140"/>
    <mergeCell ref="I140:J140"/>
    <mergeCell ref="F135:H135"/>
    <mergeCell ref="I135:J135"/>
    <mergeCell ref="F136:H136"/>
    <mergeCell ref="I136:J136"/>
    <mergeCell ref="F137:H137"/>
    <mergeCell ref="I137:J137"/>
    <mergeCell ref="K128:L128"/>
    <mergeCell ref="M128:N128"/>
    <mergeCell ref="O128:P128"/>
    <mergeCell ref="M129:M130"/>
    <mergeCell ref="N129:N130"/>
    <mergeCell ref="O129:O130"/>
    <mergeCell ref="P129:P130"/>
    <mergeCell ref="C125:D125"/>
    <mergeCell ref="G125:I125"/>
    <mergeCell ref="B126:J126"/>
    <mergeCell ref="A128:B128"/>
    <mergeCell ref="C128:D128"/>
    <mergeCell ref="E128:F128"/>
    <mergeCell ref="G128:H128"/>
    <mergeCell ref="I128:J128"/>
    <mergeCell ref="C121:D121"/>
    <mergeCell ref="C122:D122"/>
    <mergeCell ref="C123:D123"/>
    <mergeCell ref="G123:I123"/>
    <mergeCell ref="C124:D124"/>
    <mergeCell ref="G124:I124"/>
    <mergeCell ref="C118:D118"/>
    <mergeCell ref="G118:I118"/>
    <mergeCell ref="C119:D119"/>
    <mergeCell ref="G119:I119"/>
    <mergeCell ref="C120:D120"/>
    <mergeCell ref="E120:I120"/>
    <mergeCell ref="C115:D115"/>
    <mergeCell ref="G115:I115"/>
    <mergeCell ref="A116:A117"/>
    <mergeCell ref="C116:D116"/>
    <mergeCell ref="G116:I116"/>
    <mergeCell ref="C117:D117"/>
    <mergeCell ref="G117:I117"/>
    <mergeCell ref="C111:D111"/>
    <mergeCell ref="C112:D112"/>
    <mergeCell ref="G112:I112"/>
    <mergeCell ref="C113:D113"/>
    <mergeCell ref="G113:I113"/>
    <mergeCell ref="C114:D114"/>
    <mergeCell ref="G114:I114"/>
    <mergeCell ref="C104:D104"/>
    <mergeCell ref="G104:I104"/>
    <mergeCell ref="C105:D105"/>
    <mergeCell ref="G105:I105"/>
    <mergeCell ref="A106:A111"/>
    <mergeCell ref="C106:D106"/>
    <mergeCell ref="C107:D107"/>
    <mergeCell ref="C108:D108"/>
    <mergeCell ref="C109:D109"/>
    <mergeCell ref="C110:D110"/>
    <mergeCell ref="C100:D100"/>
    <mergeCell ref="G100:I100"/>
    <mergeCell ref="C101:D101"/>
    <mergeCell ref="C102:D102"/>
    <mergeCell ref="C103:D103"/>
    <mergeCell ref="G103:I103"/>
    <mergeCell ref="Q96:Q97"/>
    <mergeCell ref="C97:D97"/>
    <mergeCell ref="G97:I97"/>
    <mergeCell ref="C98:D98"/>
    <mergeCell ref="G98:I98"/>
    <mergeCell ref="C99:D99"/>
    <mergeCell ref="G99:I99"/>
    <mergeCell ref="B93:J93"/>
    <mergeCell ref="A95:B95"/>
    <mergeCell ref="M96:M97"/>
    <mergeCell ref="N96:N97"/>
    <mergeCell ref="O96:O97"/>
    <mergeCell ref="P96:P97"/>
    <mergeCell ref="L17:Q17"/>
    <mergeCell ref="B85:B86"/>
    <mergeCell ref="A89:A92"/>
    <mergeCell ref="E89:E92"/>
    <mergeCell ref="G89:G92"/>
    <mergeCell ref="M89:M92"/>
    <mergeCell ref="O89:O92"/>
    <mergeCell ref="F16:F17"/>
    <mergeCell ref="G16:G17"/>
    <mergeCell ref="H16:H17"/>
    <mergeCell ref="I16:I17"/>
    <mergeCell ref="J16:J17"/>
    <mergeCell ref="A17:B17"/>
    <mergeCell ref="A14:B14"/>
    <mergeCell ref="M15:M16"/>
    <mergeCell ref="N15:N16"/>
    <mergeCell ref="O15:O16"/>
    <mergeCell ref="P15:P16"/>
    <mergeCell ref="Q15:Q16"/>
    <mergeCell ref="A16:B16"/>
    <mergeCell ref="C16:C17"/>
    <mergeCell ref="D16:D17"/>
    <mergeCell ref="E16:E17"/>
    <mergeCell ref="N10:N11"/>
    <mergeCell ref="O10:O11"/>
    <mergeCell ref="P10:P11"/>
    <mergeCell ref="Q10:Q11"/>
    <mergeCell ref="A11:B11"/>
    <mergeCell ref="D11:E11"/>
    <mergeCell ref="A10:B10"/>
    <mergeCell ref="D10:E10"/>
    <mergeCell ref="H10:H11"/>
    <mergeCell ref="I10:I11"/>
    <mergeCell ref="J10:J11"/>
    <mergeCell ref="M10:M11"/>
    <mergeCell ref="A6:B6"/>
    <mergeCell ref="J7:L7"/>
    <mergeCell ref="B8:E8"/>
    <mergeCell ref="M8:N8"/>
    <mergeCell ref="D9:E9"/>
    <mergeCell ref="H9:Q9"/>
    <mergeCell ref="A1:Q2"/>
    <mergeCell ref="F3:I3"/>
    <mergeCell ref="J3:L3"/>
    <mergeCell ref="B4:E4"/>
    <mergeCell ref="J4:L4"/>
    <mergeCell ref="B5:E5"/>
  </mergeCells>
  <dataValidations count="14">
    <dataValidation type="custom" allowBlank="1" showInputMessage="1" showErrorMessage="1" errorTitle="Over ELD allocation" error="You entered a value that exceeds total in cell C10, please fix to continue." sqref="O12">
      <formula1>SUM($M$12:$O$12)&lt;=$D$9</formula1>
    </dataValidation>
    <dataValidation allowBlank="1" showInputMessage="1" showErrorMessage="1" promptTitle="Instructions:" prompt="Enter your additional program expenditures" sqref="B123:B125"/>
    <dataValidation allowBlank="1" showInputMessage="1" showErrorMessage="1" promptTitle="Instructions:" prompt="Add description" sqref="G123:I125"/>
    <dataValidation allowBlank="1" showInputMessage="1" showErrorMessage="1" promptTitle="Instructions:" prompt="Enter fringe rate for this position" sqref="C90 C92"/>
    <dataValidation allowBlank="1" showErrorMessage="1" promptTitle="Instructions:" prompt="Enter qty to be purchased for each item below - WHITE boxes only:" sqref="F114"/>
    <dataValidation type="custom" allowBlank="1" showInputMessage="1" showErrorMessage="1" errorTitle="Over ELD allocation" error="You entered a value that exceeds total in cell C10, please fix to continue." sqref="M12:N12">
      <formula1>SUM($M$12:$O$12)&lt;=$D$9</formula1>
    </dataValidation>
    <dataValidation allowBlank="1" showInputMessage="1" showErrorMessage="1" promptTitle="Instructions:" prompt="Enter Fringe rate for your agency." sqref="D11"/>
    <dataValidation type="custom" allowBlank="1" showInputMessage="1" showErrorMessage="1" errorTitle="Over 1 FTE" error="You entered a value the exceeds 1 FTE, please fix to continue." sqref="E19:I83 J55 J71">
      <formula1>SUM($E19:$I19)&lt;=1</formula1>
    </dataValidation>
    <dataValidation allowBlank="1" showInputMessage="1" showErrorMessage="1" promptTitle="Instructions:" prompt="If you receive MIECHV funding, please enter the # of slots you serve here" sqref="D10"/>
    <dataValidation allowBlank="1" showInputMessage="1" showErrorMessage="1" promptTitle="Instructions:" prompt="Enter counties you serve" sqref="B5"/>
    <dataValidation allowBlank="1" showInputMessage="1" showErrorMessage="1" promptTitle="Instructions:" prompt="Enter your agency name" sqref="B4:E4"/>
    <dataValidation type="list" allowBlank="1" showInputMessage="1" showErrorMessage="1" promptTitle="Instructions:" prompt="Enter Yes, if you contract HFO program or part of it out and No, if you don't." sqref="E6">
      <formula1>"Yes,No"</formula1>
    </dataValidation>
    <dataValidation allowBlank="1" showInputMessage="1" showErrorMessage="1" promptTitle="Instructions:" prompt="Enter your per item costs (or per staff cost) below in white boxes only:" sqref="C111:D125 C107:D107 C109:D109 C98:D105"/>
    <dataValidation allowBlank="1" showInputMessage="1" showErrorMessage="1" promptTitle="Instructions:" prompt="Enter qty to be purchased for each item below - WHITE boxes only:" sqref="F98:F104 F115:F119 F123:F125"/>
  </dataValidations>
  <pageMargins left="0.2" right="0.2" top="0.25" bottom="0.25" header="0" footer="0.3"/>
  <pageSetup paperSize="17" scale="60" orientation="landscape" r:id="rId1"/>
  <headerFooter>
    <oddFooter>&amp;C&amp;P of &amp;N</oddFooter>
  </headerFooter>
  <rowBreaks count="2" manualBreakCount="2">
    <brk id="66" max="16383" man="1"/>
    <brk id="11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HFO Budget Guidance</vt:lpstr>
      <vt:lpstr>Budget Summary</vt:lpstr>
      <vt:lpstr>Lead Agency Budget</vt:lpstr>
      <vt:lpstr>Subcontractor #1 Budget</vt:lpstr>
      <vt:lpstr>Subcontractor #2 Budget</vt:lpstr>
      <vt:lpstr>Subcontractor #3 Budget</vt:lpstr>
      <vt:lpstr>Subcontractor #4 Budget</vt:lpstr>
      <vt:lpstr>Need cell info</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Kylee Crandall</dc:creator>
  <cp:lastModifiedBy>"BakerD"</cp:lastModifiedBy>
  <cp:lastPrinted>2019-10-04T15:21:30Z</cp:lastPrinted>
  <dcterms:created xsi:type="dcterms:W3CDTF">2009-05-26T22:19:11Z</dcterms:created>
  <dcterms:modified xsi:type="dcterms:W3CDTF">2021-11-01T20:50:26Z</dcterms:modified>
</cp:coreProperties>
</file>