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00" windowHeight="9735" tabRatio="857" activeTab="1"/>
  </bookViews>
  <sheets>
    <sheet name="HFO Budget Instructions" sheetId="19" r:id="rId1"/>
    <sheet name="18 Months. Jan. '16 - June '17" sheetId="18" r:id="rId2"/>
    <sheet name="3 Months July '17 - Sept. '17" sheetId="20" r:id="rId3"/>
    <sheet name="21 Month SUMMARY" sheetId="21" r:id="rId4"/>
  </sheets>
  <definedNames>
    <definedName name="area1_98">#REF!</definedName>
    <definedName name="area2_98">#REF!</definedName>
    <definedName name="MONTHS">#N/A</definedName>
    <definedName name="_xlnm.Print_Area">#N/A</definedName>
    <definedName name="_xlnm.Print_Titles">#N/A</definedName>
    <definedName name="RECAP">#N/A</definedName>
  </definedNames>
  <calcPr calcId="145621"/>
</workbook>
</file>

<file path=xl/calcChain.xml><?xml version="1.0" encoding="utf-8"?>
<calcChain xmlns="http://schemas.openxmlformats.org/spreadsheetml/2006/main">
  <c r="E55" i="21" l="1"/>
  <c r="E54" i="21"/>
  <c r="C100" i="20"/>
  <c r="C102" i="20"/>
  <c r="C93" i="20"/>
  <c r="C91" i="20"/>
  <c r="C89" i="20"/>
  <c r="C87" i="20"/>
  <c r="C85" i="20"/>
  <c r="C83" i="20"/>
  <c r="C81" i="20"/>
  <c r="C79" i="20"/>
  <c r="C77" i="20"/>
  <c r="C75" i="20"/>
  <c r="C73" i="20"/>
  <c r="C71" i="20"/>
  <c r="C69" i="20"/>
  <c r="C67" i="20"/>
  <c r="C65" i="20"/>
  <c r="C63" i="20"/>
  <c r="C61" i="20"/>
  <c r="C59" i="20"/>
  <c r="C57" i="20"/>
  <c r="C55" i="20"/>
  <c r="C53" i="20"/>
  <c r="C51" i="20"/>
  <c r="C49" i="20"/>
  <c r="C47" i="20"/>
  <c r="C45" i="20"/>
  <c r="C43" i="20"/>
  <c r="C41" i="20"/>
  <c r="C39" i="20"/>
  <c r="C37" i="20"/>
  <c r="C35" i="20"/>
  <c r="C33" i="20"/>
  <c r="C31" i="20"/>
  <c r="E47" i="21" l="1"/>
  <c r="E46" i="21"/>
  <c r="J126" i="20" l="1"/>
  <c r="H126" i="20"/>
  <c r="J126" i="18"/>
  <c r="H126" i="18"/>
  <c r="K13" i="20"/>
  <c r="R149" i="20"/>
  <c r="Q149" i="20"/>
  <c r="P149" i="20"/>
  <c r="O149" i="20"/>
  <c r="N149" i="20"/>
  <c r="M149" i="20"/>
  <c r="L149" i="20"/>
  <c r="K149" i="20"/>
  <c r="C12" i="21"/>
  <c r="D8" i="21"/>
  <c r="E43" i="21" s="1"/>
  <c r="C7" i="21"/>
  <c r="O24" i="21"/>
  <c r="O25" i="21" s="1"/>
  <c r="N23" i="21"/>
  <c r="G23" i="21" s="1"/>
  <c r="M22" i="21"/>
  <c r="M25" i="21" s="1"/>
  <c r="L21" i="21"/>
  <c r="L25" i="21" s="1"/>
  <c r="K20" i="21"/>
  <c r="K25" i="21" s="1"/>
  <c r="J19" i="21"/>
  <c r="J25" i="21" s="1"/>
  <c r="I18" i="21"/>
  <c r="I25" i="21" s="1"/>
  <c r="K16" i="18"/>
  <c r="J16" i="18"/>
  <c r="C10" i="18" s="1"/>
  <c r="C7" i="20"/>
  <c r="O14" i="21"/>
  <c r="O28" i="21" s="1"/>
  <c r="N14" i="21"/>
  <c r="N28" i="21" s="1"/>
  <c r="M14" i="21"/>
  <c r="M28" i="21" s="1"/>
  <c r="L14" i="21"/>
  <c r="L28" i="21" s="1"/>
  <c r="K14" i="21"/>
  <c r="K28" i="21" s="1"/>
  <c r="J14" i="21"/>
  <c r="J28" i="21" s="1"/>
  <c r="I14" i="21"/>
  <c r="I28" i="21" s="1"/>
  <c r="H14" i="21"/>
  <c r="H28" i="21" s="1"/>
  <c r="D8" i="20"/>
  <c r="K16" i="20" s="1"/>
  <c r="K24" i="20" s="1"/>
  <c r="K13" i="18"/>
  <c r="C125" i="20"/>
  <c r="C124" i="20"/>
  <c r="C123" i="20"/>
  <c r="E123" i="20" s="1"/>
  <c r="C121" i="20"/>
  <c r="E121" i="20" s="1"/>
  <c r="C119" i="20"/>
  <c r="E119" i="20" s="1"/>
  <c r="C117" i="20"/>
  <c r="H117" i="20" s="1"/>
  <c r="H115" i="20"/>
  <c r="C116" i="20"/>
  <c r="C114" i="20"/>
  <c r="C113" i="20"/>
  <c r="C111" i="20"/>
  <c r="H111" i="20" s="1"/>
  <c r="H103" i="20"/>
  <c r="E31" i="20"/>
  <c r="J147" i="20"/>
  <c r="J146" i="20"/>
  <c r="J145" i="20"/>
  <c r="J144" i="20"/>
  <c r="J143" i="20"/>
  <c r="J142" i="20"/>
  <c r="J141" i="20"/>
  <c r="J140" i="20"/>
  <c r="J149" i="20" s="1"/>
  <c r="J139" i="20"/>
  <c r="R134" i="20"/>
  <c r="Q134" i="20"/>
  <c r="Q151" i="20" s="1"/>
  <c r="P134" i="20"/>
  <c r="P151" i="20" s="1"/>
  <c r="O134" i="20"/>
  <c r="N134" i="20"/>
  <c r="M134" i="20"/>
  <c r="M151" i="20" s="1"/>
  <c r="L134" i="20"/>
  <c r="L151" i="20" s="1"/>
  <c r="K134" i="20"/>
  <c r="J133" i="20"/>
  <c r="H133" i="20"/>
  <c r="J132" i="20"/>
  <c r="H132" i="20"/>
  <c r="J131" i="20"/>
  <c r="H131" i="20"/>
  <c r="J130" i="20"/>
  <c r="H130" i="20"/>
  <c r="J129" i="20"/>
  <c r="H129" i="20"/>
  <c r="J128" i="20"/>
  <c r="H128" i="20"/>
  <c r="J127" i="20"/>
  <c r="J125" i="20"/>
  <c r="J124" i="20"/>
  <c r="J122" i="20"/>
  <c r="J120" i="20"/>
  <c r="E120" i="20"/>
  <c r="J118" i="20"/>
  <c r="J117" i="20"/>
  <c r="J116" i="20"/>
  <c r="J115" i="20"/>
  <c r="J114" i="20"/>
  <c r="J113" i="20"/>
  <c r="J112" i="20"/>
  <c r="J111" i="20"/>
  <c r="N107" i="20"/>
  <c r="N136" i="20" s="1"/>
  <c r="R104" i="20"/>
  <c r="Q104" i="20"/>
  <c r="P104" i="20"/>
  <c r="O104" i="20"/>
  <c r="M104" i="20"/>
  <c r="L104" i="20"/>
  <c r="H101" i="20"/>
  <c r="K101" i="20" s="1"/>
  <c r="J101" i="20" s="1"/>
  <c r="E100" i="20"/>
  <c r="K100" i="20" s="1"/>
  <c r="J100" i="20" s="1"/>
  <c r="G96" i="20"/>
  <c r="F96" i="20"/>
  <c r="C11" i="20" s="1"/>
  <c r="C12" i="20" s="1"/>
  <c r="D96" i="20"/>
  <c r="H32" i="20"/>
  <c r="N32" i="20" s="1"/>
  <c r="R24" i="20"/>
  <c r="Q24" i="20"/>
  <c r="P24" i="20"/>
  <c r="O24" i="20"/>
  <c r="N24" i="20"/>
  <c r="M24" i="20"/>
  <c r="L24" i="20"/>
  <c r="J23" i="20"/>
  <c r="J22" i="20"/>
  <c r="J21" i="20"/>
  <c r="J20" i="20"/>
  <c r="J19" i="20"/>
  <c r="J18" i="20"/>
  <c r="J17" i="20"/>
  <c r="R13" i="20"/>
  <c r="R27" i="20" s="1"/>
  <c r="R107" i="20" s="1"/>
  <c r="R136" i="20" s="1"/>
  <c r="Q13" i="20"/>
  <c r="Q27" i="20" s="1"/>
  <c r="Q107" i="20" s="1"/>
  <c r="Q136" i="20" s="1"/>
  <c r="P13" i="20"/>
  <c r="P27" i="20" s="1"/>
  <c r="P107" i="20" s="1"/>
  <c r="P136" i="20" s="1"/>
  <c r="O13" i="20"/>
  <c r="O27" i="20" s="1"/>
  <c r="O107" i="20" s="1"/>
  <c r="O136" i="20" s="1"/>
  <c r="N13" i="20"/>
  <c r="N27" i="20" s="1"/>
  <c r="M13" i="20"/>
  <c r="M27" i="20" s="1"/>
  <c r="M107" i="20" s="1"/>
  <c r="M136" i="20" s="1"/>
  <c r="L13" i="20"/>
  <c r="L27" i="20" s="1"/>
  <c r="L107" i="20" s="1"/>
  <c r="L136" i="20" s="1"/>
  <c r="K27" i="20"/>
  <c r="K107" i="20" s="1"/>
  <c r="K136" i="20" s="1"/>
  <c r="D96" i="18"/>
  <c r="H133" i="18"/>
  <c r="O151" i="20" l="1"/>
  <c r="O159" i="20" s="1"/>
  <c r="R151" i="20"/>
  <c r="R154" i="20" s="1"/>
  <c r="C10" i="20"/>
  <c r="P159" i="20"/>
  <c r="G21" i="21"/>
  <c r="G24" i="21"/>
  <c r="Q154" i="20"/>
  <c r="G19" i="21"/>
  <c r="N25" i="21"/>
  <c r="P154" i="20"/>
  <c r="M159" i="20"/>
  <c r="Q159" i="20"/>
  <c r="G18" i="21"/>
  <c r="H17" i="21"/>
  <c r="G17" i="21" s="1"/>
  <c r="E10" i="21" s="1"/>
  <c r="G22" i="21"/>
  <c r="G20" i="21"/>
  <c r="J16" i="20"/>
  <c r="E10" i="20" s="1"/>
  <c r="E11" i="20" s="1"/>
  <c r="H120" i="20"/>
  <c r="E102" i="20"/>
  <c r="N102" i="20" s="1"/>
  <c r="H34" i="20"/>
  <c r="N34" i="20" s="1"/>
  <c r="E35" i="20"/>
  <c r="H36" i="20"/>
  <c r="E33" i="20"/>
  <c r="K31" i="20"/>
  <c r="K32" i="20"/>
  <c r="J32" i="20" s="1"/>
  <c r="N31" i="20"/>
  <c r="E116" i="20"/>
  <c r="H116" i="20" s="1"/>
  <c r="E114" i="20"/>
  <c r="H114" i="20" s="1"/>
  <c r="J134" i="20"/>
  <c r="O154" i="20"/>
  <c r="L154" i="20"/>
  <c r="N103" i="20"/>
  <c r="K103" i="20"/>
  <c r="H131" i="18"/>
  <c r="H132" i="18"/>
  <c r="H111" i="18"/>
  <c r="J23" i="18"/>
  <c r="J22" i="18"/>
  <c r="J21" i="18"/>
  <c r="J20" i="18"/>
  <c r="J19" i="18"/>
  <c r="J18" i="18"/>
  <c r="J17" i="18"/>
  <c r="G96" i="18"/>
  <c r="F96" i="18"/>
  <c r="C11" i="18" s="1"/>
  <c r="C11" i="21" s="1"/>
  <c r="H25" i="21" l="1"/>
  <c r="J24" i="18"/>
  <c r="E11" i="21"/>
  <c r="M154" i="20"/>
  <c r="D10" i="21"/>
  <c r="D11" i="21" s="1"/>
  <c r="G25" i="21"/>
  <c r="C10" i="21"/>
  <c r="C12" i="18"/>
  <c r="E116" i="18"/>
  <c r="H116" i="18" s="1"/>
  <c r="E114" i="18"/>
  <c r="H114" i="18" s="1"/>
  <c r="J24" i="20"/>
  <c r="D12" i="20" s="1"/>
  <c r="D10" i="20"/>
  <c r="D11" i="20" s="1"/>
  <c r="K102" i="20"/>
  <c r="K34" i="20"/>
  <c r="J34" i="20" s="1"/>
  <c r="K35" i="20"/>
  <c r="N35" i="20"/>
  <c r="N33" i="20"/>
  <c r="K33" i="20"/>
  <c r="K36" i="20"/>
  <c r="N36" i="20"/>
  <c r="E37" i="20"/>
  <c r="H38" i="20"/>
  <c r="J31" i="20"/>
  <c r="J103" i="20"/>
  <c r="J102" i="20"/>
  <c r="J132" i="18"/>
  <c r="D12" i="21" l="1"/>
  <c r="J36" i="20"/>
  <c r="E39" i="20"/>
  <c r="H40" i="20"/>
  <c r="J35" i="20"/>
  <c r="N38" i="20"/>
  <c r="K38" i="20"/>
  <c r="J33" i="20"/>
  <c r="N37" i="20"/>
  <c r="K37" i="20"/>
  <c r="E10" i="18"/>
  <c r="D10" i="18"/>
  <c r="E44" i="21" l="1"/>
  <c r="J38" i="20"/>
  <c r="J37" i="20"/>
  <c r="K40" i="20"/>
  <c r="N40" i="20"/>
  <c r="K39" i="20"/>
  <c r="N39" i="20"/>
  <c r="H42" i="20"/>
  <c r="E41" i="20"/>
  <c r="E11" i="18"/>
  <c r="D11" i="18"/>
  <c r="J40" i="20" l="1"/>
  <c r="N41" i="20"/>
  <c r="K41" i="20"/>
  <c r="N42" i="20"/>
  <c r="K42" i="20"/>
  <c r="E43" i="20"/>
  <c r="E122" i="20" s="1"/>
  <c r="H122" i="20" s="1"/>
  <c r="H44" i="20"/>
  <c r="J39" i="20"/>
  <c r="H68" i="18"/>
  <c r="E69" i="18"/>
  <c r="H70" i="18"/>
  <c r="E71" i="18"/>
  <c r="H72" i="18"/>
  <c r="E73" i="18"/>
  <c r="H74" i="18"/>
  <c r="E75" i="18"/>
  <c r="H76" i="18"/>
  <c r="E77" i="18"/>
  <c r="H78" i="18"/>
  <c r="E79" i="18"/>
  <c r="H80" i="18"/>
  <c r="E81" i="18"/>
  <c r="H82" i="18"/>
  <c r="E83" i="18"/>
  <c r="H84" i="18"/>
  <c r="E85" i="18"/>
  <c r="H86" i="18"/>
  <c r="E87" i="18"/>
  <c r="H88" i="18"/>
  <c r="E89" i="18"/>
  <c r="H90" i="18"/>
  <c r="E91" i="18"/>
  <c r="H92" i="18"/>
  <c r="E93" i="18"/>
  <c r="H94" i="18"/>
  <c r="E100" i="18"/>
  <c r="K100" i="18" s="1"/>
  <c r="H101" i="18"/>
  <c r="K101" i="18" s="1"/>
  <c r="J101" i="18" s="1"/>
  <c r="E102" i="18"/>
  <c r="H103" i="18"/>
  <c r="J100" i="18"/>
  <c r="R149" i="18"/>
  <c r="Q149" i="18"/>
  <c r="P149" i="18"/>
  <c r="O149" i="18"/>
  <c r="N149" i="18"/>
  <c r="K35" i="21" s="1"/>
  <c r="M149" i="18"/>
  <c r="L149" i="18"/>
  <c r="K149" i="18"/>
  <c r="H35" i="21" s="1"/>
  <c r="J147" i="18"/>
  <c r="J146" i="18"/>
  <c r="J145" i="18"/>
  <c r="J144" i="18"/>
  <c r="J143" i="18"/>
  <c r="J142" i="18"/>
  <c r="J141" i="18"/>
  <c r="J140" i="18"/>
  <c r="J139" i="18"/>
  <c r="R134" i="18"/>
  <c r="O33" i="21" s="1"/>
  <c r="Q134" i="18"/>
  <c r="N33" i="21" s="1"/>
  <c r="P134" i="18"/>
  <c r="M33" i="21" s="1"/>
  <c r="O134" i="18"/>
  <c r="L33" i="21" s="1"/>
  <c r="M134" i="18"/>
  <c r="J33" i="21" s="1"/>
  <c r="L134" i="18"/>
  <c r="I33" i="21" s="1"/>
  <c r="J133" i="18"/>
  <c r="J131" i="18"/>
  <c r="J130" i="18"/>
  <c r="H130" i="18"/>
  <c r="J129" i="18"/>
  <c r="H129" i="18"/>
  <c r="J128" i="18"/>
  <c r="H128" i="18"/>
  <c r="J127" i="18"/>
  <c r="J125" i="18"/>
  <c r="J124" i="18"/>
  <c r="E123" i="18"/>
  <c r="J122" i="18" s="1"/>
  <c r="E121" i="18"/>
  <c r="J120" i="18" s="1"/>
  <c r="E120" i="18"/>
  <c r="H120" i="18" s="1"/>
  <c r="E119" i="18"/>
  <c r="J118" i="18" s="1"/>
  <c r="J117" i="18"/>
  <c r="H117" i="18"/>
  <c r="J116" i="18"/>
  <c r="J114" i="18"/>
  <c r="J113" i="18"/>
  <c r="J111" i="18"/>
  <c r="R104" i="18"/>
  <c r="O31" i="21" s="1"/>
  <c r="Q104" i="18"/>
  <c r="N31" i="21" s="1"/>
  <c r="P104" i="18"/>
  <c r="M31" i="21" s="1"/>
  <c r="O104" i="18"/>
  <c r="L31" i="21" s="1"/>
  <c r="M104" i="18"/>
  <c r="J31" i="21" s="1"/>
  <c r="L104" i="18"/>
  <c r="I31" i="21" s="1"/>
  <c r="E67" i="18"/>
  <c r="H66" i="18"/>
  <c r="E65" i="18"/>
  <c r="H64" i="18"/>
  <c r="E63" i="18"/>
  <c r="H62" i="18"/>
  <c r="E61" i="18"/>
  <c r="H60" i="18"/>
  <c r="E59" i="18"/>
  <c r="H58" i="18"/>
  <c r="E57" i="18"/>
  <c r="H56" i="18"/>
  <c r="E55" i="18"/>
  <c r="H54" i="18"/>
  <c r="E53" i="18"/>
  <c r="H52" i="18"/>
  <c r="E51" i="18"/>
  <c r="H50" i="18"/>
  <c r="E49" i="18"/>
  <c r="H48" i="18"/>
  <c r="E47" i="18"/>
  <c r="H46" i="18"/>
  <c r="E45" i="18"/>
  <c r="H44" i="18"/>
  <c r="E43" i="18"/>
  <c r="H42" i="18"/>
  <c r="E41" i="18"/>
  <c r="H40" i="18"/>
  <c r="E39" i="18"/>
  <c r="H38" i="18"/>
  <c r="E37" i="18"/>
  <c r="H36" i="18"/>
  <c r="N36" i="18" s="1"/>
  <c r="E35" i="18"/>
  <c r="N35" i="18" s="1"/>
  <c r="H34" i="18"/>
  <c r="E33" i="18"/>
  <c r="H32" i="18"/>
  <c r="E31" i="18"/>
  <c r="R24" i="18"/>
  <c r="Q24" i="18"/>
  <c r="P24" i="18"/>
  <c r="N24" i="18"/>
  <c r="M24" i="18"/>
  <c r="L24" i="18"/>
  <c r="K24" i="18"/>
  <c r="R13" i="18"/>
  <c r="R27" i="18" s="1"/>
  <c r="R107" i="18" s="1"/>
  <c r="R136" i="18" s="1"/>
  <c r="Q13" i="18"/>
  <c r="Q27" i="18" s="1"/>
  <c r="Q107" i="18" s="1"/>
  <c r="Q136" i="18" s="1"/>
  <c r="P13" i="18"/>
  <c r="P27" i="18" s="1"/>
  <c r="P107" i="18" s="1"/>
  <c r="P136" i="18" s="1"/>
  <c r="O13" i="18"/>
  <c r="O27" i="18" s="1"/>
  <c r="O107" i="18" s="1"/>
  <c r="O136" i="18" s="1"/>
  <c r="N13" i="18"/>
  <c r="N27" i="18" s="1"/>
  <c r="N107" i="18" s="1"/>
  <c r="N136" i="18" s="1"/>
  <c r="M13" i="18"/>
  <c r="M27" i="18" s="1"/>
  <c r="M107" i="18" s="1"/>
  <c r="M136" i="18" s="1"/>
  <c r="L13" i="18"/>
  <c r="L27" i="18" s="1"/>
  <c r="L107" i="18" s="1"/>
  <c r="L136" i="18" s="1"/>
  <c r="K27" i="18"/>
  <c r="K107" i="18" s="1"/>
  <c r="K136" i="18" s="1"/>
  <c r="L35" i="21" l="1"/>
  <c r="L37" i="21" s="1"/>
  <c r="L39" i="21" s="1"/>
  <c r="O152" i="18"/>
  <c r="I35" i="21"/>
  <c r="L152" i="18"/>
  <c r="M35" i="21"/>
  <c r="P152" i="18"/>
  <c r="J35" i="21"/>
  <c r="J37" i="21" s="1"/>
  <c r="J39" i="21" s="1"/>
  <c r="M152" i="18"/>
  <c r="N35" i="21"/>
  <c r="N37" i="21" s="1"/>
  <c r="N39" i="21" s="1"/>
  <c r="Q152" i="18"/>
  <c r="O35" i="21"/>
  <c r="O37" i="21" s="1"/>
  <c r="O39" i="21" s="1"/>
  <c r="R152" i="18"/>
  <c r="M37" i="21"/>
  <c r="M39" i="21" s="1"/>
  <c r="K102" i="18"/>
  <c r="N102" i="18"/>
  <c r="N103" i="18"/>
  <c r="K103" i="18"/>
  <c r="J42" i="20"/>
  <c r="J41" i="20"/>
  <c r="K44" i="20"/>
  <c r="N44" i="20"/>
  <c r="H46" i="20"/>
  <c r="E45" i="20"/>
  <c r="N43" i="20"/>
  <c r="K43" i="20"/>
  <c r="N39" i="18"/>
  <c r="K39" i="18"/>
  <c r="N88" i="18"/>
  <c r="K88" i="18"/>
  <c r="K80" i="18"/>
  <c r="N80" i="18"/>
  <c r="K72" i="18"/>
  <c r="N72" i="18"/>
  <c r="N44" i="18"/>
  <c r="K44" i="18"/>
  <c r="N56" i="18"/>
  <c r="K56" i="18"/>
  <c r="N91" i="18"/>
  <c r="K91" i="18"/>
  <c r="K87" i="18"/>
  <c r="N87" i="18"/>
  <c r="N83" i="18"/>
  <c r="K83" i="18"/>
  <c r="N79" i="18"/>
  <c r="K79" i="18"/>
  <c r="K71" i="18"/>
  <c r="N71" i="18"/>
  <c r="N33" i="18"/>
  <c r="K33" i="18"/>
  <c r="N37" i="18"/>
  <c r="K37" i="18"/>
  <c r="K41" i="18"/>
  <c r="N41" i="18"/>
  <c r="N45" i="18"/>
  <c r="K45" i="18"/>
  <c r="K49" i="18"/>
  <c r="N49" i="18"/>
  <c r="K53" i="18"/>
  <c r="N53" i="18"/>
  <c r="N57" i="18"/>
  <c r="K57" i="18"/>
  <c r="N61" i="18"/>
  <c r="K61" i="18"/>
  <c r="K65" i="18"/>
  <c r="N65" i="18"/>
  <c r="N94" i="18"/>
  <c r="K94" i="18"/>
  <c r="N90" i="18"/>
  <c r="K90" i="18"/>
  <c r="N86" i="18"/>
  <c r="K86" i="18"/>
  <c r="K82" i="18"/>
  <c r="N82" i="18"/>
  <c r="K78" i="18"/>
  <c r="N78" i="18"/>
  <c r="K74" i="18"/>
  <c r="N74" i="18"/>
  <c r="N70" i="18"/>
  <c r="K70" i="18"/>
  <c r="N31" i="18"/>
  <c r="K31" i="18"/>
  <c r="N43" i="18"/>
  <c r="K43" i="18"/>
  <c r="K47" i="18"/>
  <c r="N47" i="18"/>
  <c r="K51" i="18"/>
  <c r="N51" i="18"/>
  <c r="K55" i="18"/>
  <c r="N55" i="18"/>
  <c r="N59" i="18"/>
  <c r="K59" i="18"/>
  <c r="K63" i="18"/>
  <c r="N63" i="18"/>
  <c r="K67" i="18"/>
  <c r="N67" i="18"/>
  <c r="K92" i="18"/>
  <c r="N92" i="18"/>
  <c r="K84" i="18"/>
  <c r="N84" i="18"/>
  <c r="K76" i="18"/>
  <c r="N76" i="18"/>
  <c r="N68" i="18"/>
  <c r="K68" i="18"/>
  <c r="N32" i="18"/>
  <c r="K32" i="18"/>
  <c r="N40" i="18"/>
  <c r="K40" i="18"/>
  <c r="N48" i="18"/>
  <c r="K48" i="18"/>
  <c r="N52" i="18"/>
  <c r="K52" i="18"/>
  <c r="K60" i="18"/>
  <c r="N60" i="18"/>
  <c r="N64" i="18"/>
  <c r="K64" i="18"/>
  <c r="N75" i="18"/>
  <c r="K75" i="18"/>
  <c r="N34" i="18"/>
  <c r="K34" i="18"/>
  <c r="N38" i="18"/>
  <c r="K38" i="18"/>
  <c r="N42" i="18"/>
  <c r="K42" i="18"/>
  <c r="N46" i="18"/>
  <c r="K46" i="18"/>
  <c r="K50" i="18"/>
  <c r="N50" i="18"/>
  <c r="N54" i="18"/>
  <c r="K54" i="18"/>
  <c r="K58" i="18"/>
  <c r="N58" i="18"/>
  <c r="N62" i="18"/>
  <c r="K62" i="18"/>
  <c r="N66" i="18"/>
  <c r="K66" i="18"/>
  <c r="K93" i="18"/>
  <c r="N93" i="18"/>
  <c r="K89" i="18"/>
  <c r="N89" i="18"/>
  <c r="K85" i="18"/>
  <c r="N85" i="18"/>
  <c r="N81" i="18"/>
  <c r="K81" i="18"/>
  <c r="N77" i="18"/>
  <c r="K77" i="18"/>
  <c r="N73" i="18"/>
  <c r="K73" i="18"/>
  <c r="K69" i="18"/>
  <c r="N69" i="18"/>
  <c r="K35" i="18"/>
  <c r="J35" i="18" s="1"/>
  <c r="K36" i="18"/>
  <c r="J36" i="18" s="1"/>
  <c r="E118" i="18"/>
  <c r="H118" i="18" s="1"/>
  <c r="L155" i="18"/>
  <c r="J149" i="18"/>
  <c r="J112" i="18"/>
  <c r="J115" i="18"/>
  <c r="R155" i="18"/>
  <c r="E122" i="18"/>
  <c r="H122" i="18" s="1"/>
  <c r="E127" i="18"/>
  <c r="H127" i="18" s="1"/>
  <c r="N134" i="18"/>
  <c r="K33" i="21" s="1"/>
  <c r="E124" i="18"/>
  <c r="H124" i="18" s="1"/>
  <c r="O24" i="18"/>
  <c r="D12" i="18"/>
  <c r="E112" i="18"/>
  <c r="K134" i="18"/>
  <c r="H33" i="21" s="1"/>
  <c r="E113" i="18"/>
  <c r="H113" i="18" s="1"/>
  <c r="G35" i="21" l="1"/>
  <c r="I37" i="21"/>
  <c r="I39" i="21" s="1"/>
  <c r="G33" i="21"/>
  <c r="J89" i="18"/>
  <c r="J66" i="18"/>
  <c r="J58" i="18"/>
  <c r="J50" i="18"/>
  <c r="J34" i="18"/>
  <c r="J64" i="18"/>
  <c r="J40" i="18"/>
  <c r="J68" i="18"/>
  <c r="J67" i="18"/>
  <c r="J51" i="18"/>
  <c r="J70" i="18"/>
  <c r="J78" i="18"/>
  <c r="J53" i="18"/>
  <c r="J71" i="18"/>
  <c r="J44" i="18"/>
  <c r="J102" i="18"/>
  <c r="J62" i="18"/>
  <c r="J75" i="18"/>
  <c r="J60" i="18"/>
  <c r="J76" i="18"/>
  <c r="J31" i="18"/>
  <c r="J74" i="18"/>
  <c r="J82" i="18"/>
  <c r="J57" i="18"/>
  <c r="J33" i="18"/>
  <c r="J79" i="18"/>
  <c r="J103" i="18"/>
  <c r="J43" i="20"/>
  <c r="N45" i="20"/>
  <c r="K45" i="20"/>
  <c r="N46" i="20"/>
  <c r="K46" i="20"/>
  <c r="J44" i="20"/>
  <c r="E47" i="20"/>
  <c r="H48" i="20"/>
  <c r="N104" i="18"/>
  <c r="J69" i="18"/>
  <c r="J85" i="18"/>
  <c r="J93" i="18"/>
  <c r="J54" i="18"/>
  <c r="J46" i="18"/>
  <c r="J38" i="18"/>
  <c r="J48" i="18"/>
  <c r="J32" i="18"/>
  <c r="J92" i="18"/>
  <c r="J63" i="18"/>
  <c r="J55" i="18"/>
  <c r="J47" i="18"/>
  <c r="J90" i="18"/>
  <c r="J65" i="18"/>
  <c r="J49" i="18"/>
  <c r="J41" i="18"/>
  <c r="J87" i="18"/>
  <c r="J56" i="18"/>
  <c r="J72" i="18"/>
  <c r="J88" i="18"/>
  <c r="J73" i="18"/>
  <c r="J81" i="18"/>
  <c r="J42" i="18"/>
  <c r="J52" i="18"/>
  <c r="J84" i="18"/>
  <c r="J59" i="18"/>
  <c r="J43" i="18"/>
  <c r="J86" i="18"/>
  <c r="J94" i="18"/>
  <c r="J61" i="18"/>
  <c r="J45" i="18"/>
  <c r="J37" i="18"/>
  <c r="J83" i="18"/>
  <c r="J91" i="18"/>
  <c r="J80" i="18"/>
  <c r="J39" i="18"/>
  <c r="J77" i="18"/>
  <c r="K104" i="18"/>
  <c r="E149" i="18" s="1"/>
  <c r="P155" i="18"/>
  <c r="J134" i="18"/>
  <c r="Q155" i="18"/>
  <c r="O155" i="18"/>
  <c r="M155" i="18"/>
  <c r="H115" i="18"/>
  <c r="H112" i="18"/>
  <c r="E125" i="18"/>
  <c r="H125" i="18" s="1"/>
  <c r="N152" i="18" l="1"/>
  <c r="N155" i="18" s="1"/>
  <c r="D137" i="18"/>
  <c r="K152" i="18"/>
  <c r="E160" i="18" s="1"/>
  <c r="E161" i="18" s="1"/>
  <c r="J46" i="20"/>
  <c r="E49" i="20"/>
  <c r="H50" i="20"/>
  <c r="K48" i="20"/>
  <c r="N48" i="20"/>
  <c r="N47" i="20"/>
  <c r="K47" i="20"/>
  <c r="J45" i="20"/>
  <c r="J104" i="18"/>
  <c r="J152" i="18" s="1"/>
  <c r="J155" i="18" s="1"/>
  <c r="E51" i="20" l="1"/>
  <c r="H52" i="20"/>
  <c r="J48" i="20"/>
  <c r="J47" i="20"/>
  <c r="N50" i="20"/>
  <c r="K50" i="20"/>
  <c r="N49" i="20"/>
  <c r="K49" i="20"/>
  <c r="K155" i="18"/>
  <c r="J50" i="20" l="1"/>
  <c r="K52" i="20"/>
  <c r="N52" i="20"/>
  <c r="J49" i="20"/>
  <c r="H54" i="20"/>
  <c r="E53" i="20"/>
  <c r="K51" i="20"/>
  <c r="N51" i="20"/>
  <c r="J52" i="20" l="1"/>
  <c r="N54" i="20"/>
  <c r="K54" i="20"/>
  <c r="E55" i="20"/>
  <c r="H56" i="20"/>
  <c r="J51" i="20"/>
  <c r="N53" i="20"/>
  <c r="K53" i="20"/>
  <c r="J53" i="20" l="1"/>
  <c r="H58" i="20"/>
  <c r="E57" i="20"/>
  <c r="K56" i="20"/>
  <c r="N56" i="20"/>
  <c r="N55" i="20"/>
  <c r="K55" i="20"/>
  <c r="J54" i="20"/>
  <c r="J55" i="20" l="1"/>
  <c r="E59" i="20"/>
  <c r="H60" i="20"/>
  <c r="J56" i="20"/>
  <c r="N57" i="20"/>
  <c r="K57" i="20"/>
  <c r="N58" i="20"/>
  <c r="K58" i="20"/>
  <c r="J58" i="20" l="1"/>
  <c r="J57" i="20"/>
  <c r="K60" i="20"/>
  <c r="N60" i="20"/>
  <c r="E61" i="20"/>
  <c r="H62" i="20"/>
  <c r="N59" i="20"/>
  <c r="K59" i="20"/>
  <c r="J59" i="20" l="1"/>
  <c r="E63" i="20"/>
  <c r="H64" i="20"/>
  <c r="N62" i="20"/>
  <c r="K62" i="20"/>
  <c r="J60" i="20"/>
  <c r="N61" i="20"/>
  <c r="K61" i="20"/>
  <c r="J62" i="20" l="1"/>
  <c r="H66" i="20"/>
  <c r="E65" i="20"/>
  <c r="J61" i="20"/>
  <c r="K64" i="20"/>
  <c r="N64" i="20"/>
  <c r="N63" i="20"/>
  <c r="K63" i="20"/>
  <c r="J64" i="20" l="1"/>
  <c r="K65" i="20"/>
  <c r="N65" i="20"/>
  <c r="K66" i="20"/>
  <c r="N66" i="20"/>
  <c r="H68" i="20"/>
  <c r="E67" i="20"/>
  <c r="J63" i="20"/>
  <c r="K68" i="20" l="1"/>
  <c r="N68" i="20"/>
  <c r="H70" i="20"/>
  <c r="E69" i="20"/>
  <c r="J65" i="20"/>
  <c r="K67" i="20"/>
  <c r="N67" i="20"/>
  <c r="J66" i="20"/>
  <c r="J67" i="20" l="1"/>
  <c r="K69" i="20"/>
  <c r="N69" i="20"/>
  <c r="K70" i="20"/>
  <c r="N70" i="20"/>
  <c r="H72" i="20"/>
  <c r="E71" i="20"/>
  <c r="J68" i="20"/>
  <c r="J70" i="20" l="1"/>
  <c r="K71" i="20"/>
  <c r="N71" i="20"/>
  <c r="K72" i="20"/>
  <c r="N72" i="20"/>
  <c r="H74" i="20"/>
  <c r="E73" i="20"/>
  <c r="J69" i="20"/>
  <c r="J72" i="20" l="1"/>
  <c r="H76" i="20"/>
  <c r="E75" i="20"/>
  <c r="K73" i="20"/>
  <c r="N73" i="20"/>
  <c r="K74" i="20"/>
  <c r="N74" i="20"/>
  <c r="J71" i="20"/>
  <c r="J74" i="20" l="1"/>
  <c r="K76" i="20"/>
  <c r="N76" i="20"/>
  <c r="H78" i="20"/>
  <c r="E77" i="20"/>
  <c r="J73" i="20"/>
  <c r="K75" i="20"/>
  <c r="N75" i="20"/>
  <c r="K77" i="20" l="1"/>
  <c r="N77" i="20"/>
  <c r="J76" i="20"/>
  <c r="K78" i="20"/>
  <c r="N78" i="20"/>
  <c r="J75" i="20"/>
  <c r="H80" i="20"/>
  <c r="E79" i="20"/>
  <c r="H82" i="20" l="1"/>
  <c r="E81" i="20"/>
  <c r="K80" i="20"/>
  <c r="N80" i="20"/>
  <c r="J78" i="20"/>
  <c r="K79" i="20"/>
  <c r="N79" i="20"/>
  <c r="J77" i="20"/>
  <c r="J80" i="20" l="1"/>
  <c r="J79" i="20"/>
  <c r="K82" i="20"/>
  <c r="N82" i="20"/>
  <c r="K81" i="20"/>
  <c r="N81" i="20"/>
  <c r="H84" i="20"/>
  <c r="E83" i="20"/>
  <c r="J81" i="20" l="1"/>
  <c r="H86" i="20"/>
  <c r="E85" i="20"/>
  <c r="K83" i="20"/>
  <c r="N83" i="20"/>
  <c r="K84" i="20"/>
  <c r="N84" i="20"/>
  <c r="J82" i="20"/>
  <c r="K85" i="20" l="1"/>
  <c r="N85" i="20"/>
  <c r="K86" i="20"/>
  <c r="N86" i="20"/>
  <c r="J83" i="20"/>
  <c r="J84" i="20"/>
  <c r="H88" i="20"/>
  <c r="E87" i="20"/>
  <c r="J86" i="20" l="1"/>
  <c r="H90" i="20"/>
  <c r="E89" i="20"/>
  <c r="K87" i="20"/>
  <c r="N87" i="20"/>
  <c r="J85" i="20"/>
  <c r="K88" i="20"/>
  <c r="N88" i="20"/>
  <c r="J88" i="20" l="1"/>
  <c r="K89" i="20"/>
  <c r="N89" i="20"/>
  <c r="K90" i="20"/>
  <c r="N90" i="20"/>
  <c r="J87" i="20"/>
  <c r="H92" i="20"/>
  <c r="E91" i="20"/>
  <c r="J90" i="20" l="1"/>
  <c r="K92" i="20"/>
  <c r="N92" i="20"/>
  <c r="H94" i="20"/>
  <c r="E93" i="20"/>
  <c r="J89" i="20"/>
  <c r="K91" i="20"/>
  <c r="N91" i="20"/>
  <c r="J91" i="20" l="1"/>
  <c r="K93" i="20"/>
  <c r="N93" i="20"/>
  <c r="E112" i="20"/>
  <c r="E113" i="20"/>
  <c r="H113" i="20" s="1"/>
  <c r="E124" i="20"/>
  <c r="H124" i="20" s="1"/>
  <c r="H127" i="20"/>
  <c r="E118" i="20"/>
  <c r="H118" i="20" s="1"/>
  <c r="J92" i="20"/>
  <c r="K94" i="20"/>
  <c r="N94" i="20"/>
  <c r="N104" i="20" s="1"/>
  <c r="N151" i="20" s="1"/>
  <c r="N154" i="20" l="1"/>
  <c r="K31" i="21"/>
  <c r="K37" i="21" s="1"/>
  <c r="K39" i="21" s="1"/>
  <c r="E125" i="20"/>
  <c r="H125" i="20" s="1"/>
  <c r="H112" i="20"/>
  <c r="J94" i="20"/>
  <c r="K104" i="20"/>
  <c r="J93" i="20"/>
  <c r="H31" i="21" l="1"/>
  <c r="H37" i="21" s="1"/>
  <c r="H39" i="21" s="1"/>
  <c r="K151" i="20"/>
  <c r="E159" i="20" s="1"/>
  <c r="E160" i="20" s="1"/>
  <c r="J104" i="20"/>
  <c r="E149" i="20"/>
  <c r="D137" i="20"/>
  <c r="J151" i="20" l="1"/>
  <c r="J154" i="20" s="1"/>
  <c r="G31" i="21"/>
  <c r="G37" i="21" s="1"/>
  <c r="G39" i="21" s="1"/>
  <c r="K154" i="20"/>
</calcChain>
</file>

<file path=xl/sharedStrings.xml><?xml version="1.0" encoding="utf-8"?>
<sst xmlns="http://schemas.openxmlformats.org/spreadsheetml/2006/main" count="539" uniqueCount="251">
  <si>
    <t>Revenue</t>
  </si>
  <si>
    <t>Budget</t>
  </si>
  <si>
    <t>REVENUE (source)</t>
  </si>
  <si>
    <t>Medicaid</t>
  </si>
  <si>
    <t xml:space="preserve">TOTAL REVENUE </t>
  </si>
  <si>
    <t>Expenditure</t>
  </si>
  <si>
    <t>EXPENDITURES</t>
  </si>
  <si>
    <t>Fringe</t>
  </si>
  <si>
    <t>Program</t>
  </si>
  <si>
    <t>Admin Audit/Accounting Fees</t>
  </si>
  <si>
    <t>TOTAL EXPENDITURES</t>
  </si>
  <si>
    <t>REVENUE LESS EXPENDITURES</t>
  </si>
  <si>
    <t>Executive Director</t>
  </si>
  <si>
    <t>ERSEA and IT Manager</t>
  </si>
  <si>
    <t>ACCTG Payroll MTG</t>
  </si>
  <si>
    <t>Finance Director</t>
  </si>
  <si>
    <t>HR Specalist</t>
  </si>
  <si>
    <t>HR Director</t>
  </si>
  <si>
    <t>Mental Health Consultant</t>
  </si>
  <si>
    <t>Fringe Benefits %</t>
  </si>
  <si>
    <t>MIECHV</t>
  </si>
  <si>
    <t>County General Fund</t>
  </si>
  <si>
    <t>Fundraising</t>
  </si>
  <si>
    <t xml:space="preserve">Foundation </t>
  </si>
  <si>
    <t xml:space="preserve">FTE </t>
  </si>
  <si>
    <t xml:space="preserve">Program Manager </t>
  </si>
  <si>
    <t>Other</t>
  </si>
  <si>
    <t xml:space="preserve">Home Visitor 1 </t>
  </si>
  <si>
    <t>Home Visitor 2</t>
  </si>
  <si>
    <t>Home Visitor 3</t>
  </si>
  <si>
    <t>Home Visitor 4</t>
  </si>
  <si>
    <t>Home Visitor 5</t>
  </si>
  <si>
    <t>Home Visitor 6</t>
  </si>
  <si>
    <t>Home Visitor 7</t>
  </si>
  <si>
    <t>Home Visitor 8</t>
  </si>
  <si>
    <t>Home Visitor 9</t>
  </si>
  <si>
    <t>Home Visitor 10</t>
  </si>
  <si>
    <t>Home Visitor 11</t>
  </si>
  <si>
    <t>Home Visitor 12</t>
  </si>
  <si>
    <t>Home Visitor 13</t>
  </si>
  <si>
    <t>Home Visitor 14</t>
  </si>
  <si>
    <t>Home Visitor 15</t>
  </si>
  <si>
    <t>Home Visitor 16</t>
  </si>
  <si>
    <t>Home Visitor 17</t>
  </si>
  <si>
    <t>Data Entry/Support</t>
  </si>
  <si>
    <t>Salary based on FTE</t>
  </si>
  <si>
    <t>Eligibility Screener 1</t>
  </si>
  <si>
    <t>Eligibility Screener 2</t>
  </si>
  <si>
    <t>Eligibility Screener 3</t>
  </si>
  <si>
    <t>Eligibility Screener 4</t>
  </si>
  <si>
    <t>Supervisor 1</t>
  </si>
  <si>
    <t>Supervisor 3</t>
  </si>
  <si>
    <t>Supervisor 5</t>
  </si>
  <si>
    <t>Supervisor 4</t>
  </si>
  <si>
    <t xml:space="preserve">Supervisor 2 </t>
  </si>
  <si>
    <t>Home Visitor 18</t>
  </si>
  <si>
    <t>Home Visitor 19</t>
  </si>
  <si>
    <t>Home Visitor 20</t>
  </si>
  <si>
    <t>Program Manager Assistant</t>
  </si>
  <si>
    <t>Community Outreach</t>
  </si>
  <si>
    <t>Office Space &amp; Maintenance (utilities, insurance, etc.)</t>
  </si>
  <si>
    <t>IT Marketing/Internet/Web support</t>
  </si>
  <si>
    <t>should not exceed 10% of personell costs</t>
  </si>
  <si>
    <t xml:space="preserve">Administration </t>
  </si>
  <si>
    <t>Cell Phones</t>
  </si>
  <si>
    <t>Cell Phone Service</t>
  </si>
  <si>
    <t>Computers</t>
  </si>
  <si>
    <t>Family Support Materials</t>
  </si>
  <si>
    <t>per month</t>
  </si>
  <si>
    <t>Professional Development</t>
  </si>
  <si>
    <t>Advisory Board meeting</t>
  </si>
  <si>
    <t>Copies of Forms/Tools</t>
  </si>
  <si>
    <t>Office Supplies (inc. postage)</t>
  </si>
  <si>
    <t>Growing Great Kids Training</t>
  </si>
  <si>
    <t>Growing Greak Kids Trainer Travel</t>
  </si>
  <si>
    <t>Cost</t>
  </si>
  <si>
    <t>time frame</t>
  </si>
  <si>
    <t>each quarter</t>
  </si>
  <si>
    <t xml:space="preserve">per staff </t>
  </si>
  <si>
    <t>per staff/year</t>
  </si>
  <si>
    <t>per staff</t>
  </si>
  <si>
    <t>#</t>
  </si>
  <si>
    <t>Internet Provider Fee</t>
  </si>
  <si>
    <t>per mile</t>
  </si>
  <si>
    <t># miles/mo/hvor</t>
  </si>
  <si>
    <t>cost/mo/hv</t>
  </si>
  <si>
    <t>per hv/sup</t>
  </si>
  <si>
    <t>Tech Support (computers)</t>
  </si>
  <si>
    <t>Staff Training Retreat</t>
  </si>
  <si>
    <t>1x/year</t>
  </si>
  <si>
    <t>Ancillary supplies (diapers, books, safety supplies, gas cards, bus tickets)</t>
  </si>
  <si>
    <t>HFA Nat'l Conference Travel/registration</t>
  </si>
  <si>
    <t>Welcome Baby Packets</t>
  </si>
  <si>
    <t>MATCH</t>
  </si>
  <si>
    <t>1x year</t>
  </si>
  <si>
    <t>Personnel Costs</t>
  </si>
  <si>
    <t>General Guidance</t>
  </si>
  <si>
    <t>Communities should utilize salaries that are market competitive for the local area. The fringe benefit rate should be adjusted to the actual rate for the hosting organization. Annual cost increases can also be adjusted if necessary and the % FTE for staff positions can be adjusted.  Competitive salaries and benefits are encouraged.</t>
  </si>
  <si>
    <t>Program Manager</t>
  </si>
  <si>
    <t>Supervisor</t>
  </si>
  <si>
    <t>Eligibility Screener (ES)</t>
  </si>
  <si>
    <t>Home Visitors</t>
  </si>
  <si>
    <t>Non-Personnel Costs</t>
  </si>
  <si>
    <t>Advisory Board Meetings</t>
  </si>
  <si>
    <t>HFA requires programs to utilize a governance structure inclusive of an advisory committee or board that meets regularly to review and strategize program planning, implementation, and evaluation. Costs include food and material for meetings.</t>
  </si>
  <si>
    <t>Cell Service</t>
  </si>
  <si>
    <t>Copies</t>
  </si>
  <si>
    <t>The program will make numerous copies of program forms and tools. Programs may purchase or lease the necessary equipment to do so.</t>
  </si>
  <si>
    <t>Family Support Meetings</t>
  </si>
  <si>
    <t>Opportunities to bring families together is not a required program component, however programs are encouraged to do so as a mechanism to help families develop a healthy informal social support system.</t>
  </si>
  <si>
    <t>HFA Conference</t>
  </si>
  <si>
    <t>Internet Fees</t>
  </si>
  <si>
    <t>Mileage</t>
  </si>
  <si>
    <t>Office Supplies</t>
  </si>
  <si>
    <t>Adjust unit cost assumptions to reflect your local costs</t>
  </si>
  <si>
    <t>HFA requires that all staff have opportunities for ongoing professional development to advance skills and reduce burnout.</t>
  </si>
  <si>
    <t>HFA Services to Insure Model Fidelity</t>
  </si>
  <si>
    <t>Core Home Visitor Training</t>
  </si>
  <si>
    <t>Core Parent Survey Training</t>
  </si>
  <si>
    <t>Core Supervisor Training</t>
  </si>
  <si>
    <t>Training Travel</t>
  </si>
  <si>
    <t>HFA Annual Fee</t>
  </si>
  <si>
    <t>Affiliation Application</t>
  </si>
  <si>
    <t>Accreditation Application</t>
  </si>
  <si>
    <t>Peer Travel Expenses</t>
  </si>
  <si>
    <t>Measurement Tools/Database/Evaluation</t>
  </si>
  <si>
    <t>ASQ Materials</t>
  </si>
  <si>
    <t>Other Measurement Tools</t>
  </si>
  <si>
    <t>In addition to child development, additional tools are used to measure other outcomes.</t>
  </si>
  <si>
    <t>Cost Per Family Service Unit (FSU)</t>
  </si>
  <si>
    <t xml:space="preserve">IMPORTANT - PLEASE NOTE: </t>
  </si>
  <si>
    <t>Laptops, while not required, increase staff efficiency and provide a mechanism for expedited completion of participant documentation and provide a mechanism to view educational videos with parents who do not have a DVD player.</t>
  </si>
  <si>
    <t>The PCAA/HFA national conference is held once every other year with numerous sessions geared toward managers, supervisors, and direct service staff. On inbetween years, HFA offers a Leadership Conference.</t>
  </si>
  <si>
    <t>HFO Central Administration pays for the cost of our Statewide Evaluation</t>
  </si>
  <si>
    <t>The Ages and Stages Questionnaire (ASQ) child development screening tool is required by HFO.</t>
  </si>
  <si>
    <t>optional. Cannot be paid for by GFs</t>
  </si>
  <si>
    <t>Base Salary with Increase</t>
  </si>
  <si>
    <t>Definitions and helpful information:</t>
  </si>
  <si>
    <r>
      <rPr>
        <b/>
        <sz val="11"/>
        <color indexed="60"/>
        <rFont val="Times New Roman"/>
        <family val="1"/>
      </rPr>
      <t>Family Served:</t>
    </r>
    <r>
      <rPr>
        <b/>
        <sz val="11"/>
        <rFont val="Times New Roman"/>
        <family val="1"/>
      </rPr>
      <t xml:space="preserve"> </t>
    </r>
    <r>
      <rPr>
        <sz val="11"/>
        <rFont val="Times New Roman"/>
        <family val="1"/>
      </rPr>
      <t xml:space="preserve">Any family that receives at least 1 home visit. </t>
    </r>
  </si>
  <si>
    <t>The Program Manager responsibilites including overall program accountability and supervision of the Supervisor(s) and sometimes the screeners.  PM and Supervisor can also be combined into 1 position when feasible. The PM position is NOT an administrative cost, this is a CORE position for HFA programs.</t>
  </si>
  <si>
    <r>
      <t>The maximum Supervisor</t>
    </r>
    <r>
      <rPr>
        <b/>
        <sz val="11"/>
        <rFont val="Times New Roman"/>
        <family val="1"/>
      </rPr>
      <t>:</t>
    </r>
    <r>
      <rPr>
        <sz val="11"/>
        <rFont val="Times New Roman"/>
        <family val="1"/>
      </rPr>
      <t>Home Visitor ratio = 1FTE Sup</t>
    </r>
    <r>
      <rPr>
        <b/>
        <sz val="11"/>
        <rFont val="Times New Roman"/>
        <family val="1"/>
      </rPr>
      <t>:</t>
    </r>
    <r>
      <rPr>
        <sz val="11"/>
        <rFont val="Times New Roman"/>
        <family val="1"/>
      </rPr>
      <t xml:space="preserve">6 full time FTE home visitors. </t>
    </r>
    <r>
      <rPr>
        <i/>
        <sz val="11"/>
        <rFont val="Times New Roman"/>
        <family val="1"/>
      </rPr>
      <t>Best Practice is 1:5 ratio</t>
    </r>
    <r>
      <rPr>
        <sz val="11"/>
        <rFont val="Times New Roman"/>
        <family val="1"/>
      </rPr>
      <t xml:space="preserve"> (Review Best Practice Standards (#12) for supervision requirements/ratios of part time home visitors).  </t>
    </r>
  </si>
  <si>
    <t xml:space="preserve">A full-time ES will conduct multiple NBQ screens each week, along with community outreach and referral activities.  Be sure to consider potential costs of an ES driving to and from hosptials and community agencies such as WIC for screens, as well as community presentations.  This position may also include data entry.  HFA Best Practice Standards do not detail supervision requirements for Eligibility Screeners, however HFO encourages this as part of any programs staffing plan. This responsibility typically falls to the PM but could be provided by a Supervisor.  </t>
  </si>
  <si>
    <t>A Home Visitor provides the parent education and guidance through 1:1 in home services.  The maximum number of families served by a full-time HV = 25 (Best Practice is 20), and 15 (Best Practice is 12) when all families are being visited at the most intense level (weekly or more often). HFA uses a weighted caseload system to help programs effectively manage caseload capacity at any given time.  While maximum max caseload points for a full time Home Visitor is 30 points, Best Practice is a maximum of 24 points, and HFO encourages this. Details for this can be found in BPS # 8.  When completing the budget, delete rows if you will utilize less home visitors or add rows if you will use more (the template has space for 20 home visitors, but many programs will be smaller than this).</t>
  </si>
  <si>
    <t>This position will provide support to the program and assistance with data entry into the statewide data system.</t>
  </si>
  <si>
    <t xml:space="preserve">Cell phones are not required, however they allow for enhanced communications and safety protocols within programs.  For both of these reasons, cell phones are highly encourage.  Staff using personal cell phones is discouraged to help maintain professional boundaries with program participants, allowing staff to keep their personal cell phones personal. </t>
  </si>
  <si>
    <t>Programs may choose to reimburse each staff's personal cell phone bill for business related charges or to establish a business account with a cellular provider to provide all phones and service (preferred).</t>
  </si>
  <si>
    <t>Internet service allows staff to access the HFA Learning Center for no-cost training, along with email communication, and resource gathering for familiesetc.</t>
  </si>
  <si>
    <t>Adjust miles per month to reflect your geographic area.  There are 3 mileage lines: 1) Home Visitor 2) Eligibility Screeners        3) Program Managers and Supervisors. Adjust mileage reimbursement rate if needed</t>
  </si>
  <si>
    <t xml:space="preserve">The HFA  BPS outlines required CORE trainings for all HFA staff.  To maintain model fidelity, HFO has a system in place to provide these trainings to all local programs.  Traditionally, the cost to travel to these trainings was incurred by the program.  Begining on July 1, 2015, HFO central administration will retain training funds before allocating general funds to local programs to create equity and balance in training costs across the state.  </t>
  </si>
  <si>
    <t>CENTRAL ADMINISTRATION (CA) WILL ALSO COVER THESE                                                                       HFA NATIONAL COSTS FOR EACH SITE</t>
  </si>
  <si>
    <r>
      <rPr>
        <b/>
        <sz val="11"/>
        <color indexed="60"/>
        <rFont val="Times New Roman"/>
        <family val="1"/>
      </rPr>
      <t>Family Service Unit (FSU)</t>
    </r>
    <r>
      <rPr>
        <sz val="11"/>
        <rFont val="Times New Roman"/>
        <family val="1"/>
      </rPr>
      <t>: An FSU is a "slot" to provide HV services for a year.  This "Slot" could be utilzied by one family the entire year, or it could be utilized by more than 1 family if a family leaves the program.  Example: Family "A" recieves home visits for 4 months and then moves out of state, and their "slot" is then filled with another family for the reamining 8 months of the year.  This 1 FSU has been filled by 2 families.</t>
    </r>
  </si>
  <si>
    <t>N/A</t>
  </si>
  <si>
    <t xml:space="preserve"> TOTAL BUDGET Cost Per FSU </t>
  </si>
  <si>
    <t>STATE GENERAL FUND Cost Per FSU</t>
  </si>
  <si>
    <t xml:space="preserve">Number of MIECHV Slots if you have them: </t>
  </si>
  <si>
    <t>Total  FSUs to serve year 1 (include MIECHV slots if you have them):</t>
  </si>
  <si>
    <t>Cannot be paid for with HFO general fund $$</t>
  </si>
  <si>
    <t>MIECHV Home Visitors</t>
  </si>
  <si>
    <t>Other Staff</t>
  </si>
  <si>
    <t>General Fund FTE</t>
  </si>
  <si>
    <t>TOTAL FTE</t>
  </si>
  <si>
    <t>All Staff</t>
  </si>
  <si>
    <t>GF Home Visitors</t>
  </si>
  <si>
    <t xml:space="preserve">Total  General Fund FSUs </t>
  </si>
  <si>
    <t>Title IV-B2 Family Support Funds</t>
  </si>
  <si>
    <t>Healthy Families Oregon</t>
  </si>
  <si>
    <t xml:space="preserve">Program Name: </t>
  </si>
  <si>
    <t xml:space="preserve">Agency Name: </t>
  </si>
  <si>
    <t xml:space="preserve">Serving County(ies): </t>
  </si>
  <si>
    <t>Enter your costs below in green:</t>
  </si>
  <si>
    <t xml:space="preserve">Enter # of miles here: </t>
  </si>
  <si>
    <t>If your agency pays a different rate per mile, then change the amount in cells C116, C118 &amp; C120</t>
  </si>
  <si>
    <r>
      <t xml:space="preserve">Mileage </t>
    </r>
    <r>
      <rPr>
        <b/>
        <sz val="12"/>
        <rFont val="Times New Roman"/>
        <family val="1"/>
      </rPr>
      <t>(home visitors)</t>
    </r>
  </si>
  <si>
    <r>
      <t xml:space="preserve">Mileage </t>
    </r>
    <r>
      <rPr>
        <b/>
        <sz val="12"/>
        <rFont val="Times New Roman"/>
        <family val="1"/>
      </rPr>
      <t>(screeners)</t>
    </r>
  </si>
  <si>
    <r>
      <t xml:space="preserve">Mileage </t>
    </r>
    <r>
      <rPr>
        <b/>
        <sz val="12"/>
        <rFont val="Times New Roman"/>
        <family val="1"/>
      </rPr>
      <t>(PM, Supervisor)</t>
    </r>
  </si>
  <si>
    <t>price for 1.5 years (if you have additional funding for this)</t>
  </si>
  <si>
    <t>per staff/month</t>
  </si>
  <si>
    <t>per family/per month</t>
  </si>
  <si>
    <t>This should be a one time cost if you need to purchase new computers.  Computer maintanance should be captured in Administration costs</t>
  </si>
  <si>
    <t>Special notes or instructions:</t>
  </si>
  <si>
    <t>per family/month</t>
  </si>
  <si>
    <t>months</t>
  </si>
  <si>
    <t xml:space="preserve">This is not required. If you'd like to make this part of your training plan you can though. </t>
  </si>
  <si>
    <t>Families</t>
  </si>
  <si>
    <t># of trainings (max 8 ppl per training)</t>
  </si>
  <si>
    <t>GGK Training is not required, you can suppliment this with another curriculm.  Most HFO programs are moving to GGK as it very closely aligns with HFA.</t>
  </si>
  <si>
    <t>Takes place in October each yr</t>
  </si>
  <si>
    <t xml:space="preserve">If you have additional administration line items, you can add them here. You are not restricted to only these items.  HFO General Funds cannot pay for any HUB personell, indirect or not. </t>
  </si>
  <si>
    <t>FTE spent on HFO</t>
  </si>
  <si>
    <t>TOTAL PROGRAM COSTS</t>
  </si>
  <si>
    <t>MATERIALS &amp; SUPPLIES</t>
  </si>
  <si>
    <t>SALARY &amp; BENEFITS</t>
  </si>
  <si>
    <t>MIECHV           FTE</t>
  </si>
  <si>
    <t>TOTAL SALARIES</t>
  </si>
  <si>
    <t>Cell Phones Purchase</t>
  </si>
  <si>
    <t xml:space="preserve">Computers (purchase of new) </t>
  </si>
  <si>
    <t>per computer</t>
  </si>
  <si>
    <t># of staff that will need new computers</t>
  </si>
  <si>
    <t>Computers (purchase of new)</t>
  </si>
  <si>
    <t># of staff that may need this training in this 3 month period</t>
  </si>
  <si>
    <t>Only put funds here if you think you may need to host a GGK training in this 3 month period</t>
  </si>
  <si>
    <t>price for 3 months (if you have additional funding for this)</t>
  </si>
  <si>
    <t>Cash Match in Budget</t>
  </si>
  <si>
    <t>25% Total Match Requirement</t>
  </si>
  <si>
    <r>
      <t>5%</t>
    </r>
    <r>
      <rPr>
        <sz val="10"/>
        <rFont val="Times New Roman"/>
        <family val="1"/>
      </rPr>
      <t xml:space="preserve"> (of the 25%)</t>
    </r>
    <r>
      <rPr>
        <b/>
        <sz val="14"/>
        <rFont val="Times New Roman"/>
        <family val="1"/>
      </rPr>
      <t xml:space="preserve"> Cash Match Requirement</t>
    </r>
  </si>
  <si>
    <t>Total Match in Budget</t>
  </si>
  <si>
    <t>FSU</t>
  </si>
  <si>
    <t>Funding</t>
  </si>
  <si>
    <t>Total 21 Month Allocation:</t>
  </si>
  <si>
    <t>Enter your allocation amount here:</t>
  </si>
  <si>
    <t>Healthy Families General Fund (18 months)</t>
  </si>
  <si>
    <r>
      <t xml:space="preserve">BUDGET: July 1, 2017 - September 30, 2017 </t>
    </r>
    <r>
      <rPr>
        <b/>
        <sz val="18"/>
        <color rgb="FFC00000"/>
        <rFont val="Times New Roman"/>
        <family val="1"/>
      </rPr>
      <t xml:space="preserve">(3 Months) </t>
    </r>
  </si>
  <si>
    <r>
      <t xml:space="preserve">BUDGET: January 1, 2016 - September 30, 2017 </t>
    </r>
    <r>
      <rPr>
        <b/>
        <sz val="18"/>
        <color rgb="FFC00000"/>
        <rFont val="Times New Roman"/>
        <family val="1"/>
      </rPr>
      <t xml:space="preserve">(18 Months) </t>
    </r>
  </si>
  <si>
    <t>SUMMARY - PROGRAM MATERIALS &amp; SUPPLIES</t>
  </si>
  <si>
    <t>SUMMARY -  SALARY &amp; BENEFITS</t>
  </si>
  <si>
    <t xml:space="preserve">SUMMARY - ADMINISTRATION </t>
  </si>
  <si>
    <t>Healthy Families General Fund (SUMMARY)</t>
  </si>
  <si>
    <t>Enter your estimate Match here</t>
  </si>
  <si>
    <t>TOTAL ADMINISTRATION</t>
  </si>
  <si>
    <t>Healthy Families General Fund       (3 Months)</t>
  </si>
  <si>
    <t>Can not exceed 10% of personell costs</t>
  </si>
  <si>
    <t>Your Admin % (of personell costs):</t>
  </si>
  <si>
    <t>Administrative Costs</t>
  </si>
  <si>
    <t>The cost for administrative support from the agency will vary. Some organizations provide a portion of these services as in-kind contribution to the program.  These costs should not equal more than 10% of your overall Personell Cost.  **Please note, the HFO Program Manager position is not administrative.  Any other higher management fte should be charged to administration if being paid for by HFO General Funds.**</t>
  </si>
  <si>
    <t>HFA can make recommendation, but does not prescribe a particular curriculum. Programs will choose participant curriculum that is evidence informed, strength-based, family centered and meets the needs of the population being served. This line is also where home visit supply costs can be budgeted.</t>
  </si>
  <si>
    <t>Family Support Materials             (ie - curriculm materials and home visit supplies)</t>
  </si>
  <si>
    <t>CORE Training Travel costs</t>
  </si>
  <si>
    <t>per staff new staff</t>
  </si>
  <si>
    <t>anticipated # of new staff (including potential turn over) to hire</t>
  </si>
  <si>
    <t>ELD will pay for hotel costs for trainings, but the program is responsible for any mileage and per-diem costs</t>
  </si>
  <si>
    <t xml:space="preserve">CENTRAL ADMINISTRATION (CA) WILL PAY FOR ALL CORE TRAINING LODGING. MILEAGE AND PER DIEM COSTS FOR STAFF WHO NEED CORE TRAINING SHOULD BE BUDGTED. </t>
  </si>
  <si>
    <t>The annual cost per Family Service Unit (FSU) is calculated by dividing your yearly budget by the number of FSUs your program will serve.  Potential FSUs served by a program is calculated by the total HFO General Fund FTE for Home Visitors, multiplied by 16 (average full capacity caseload).  Budget efficiencies are obtained as programs mature and with increase in program size, ranging from $5,976 - $7,848 per Family Service Unit (FSU) per year, with an average cost across Oregon of $6,702.  Program will all need to calcuate potential full capacity FSUs this way. Please do not change the calculation/formula.</t>
  </si>
  <si>
    <t xml:space="preserve">This budget has 3 "tabs". The first tab is for 18 months of expenditures (January 1, 2016 - June 30, 2017).  The 2nd tab is for 3 months (July 1, 2017 - September 30, 2017).  The 3rd tab is a summary of all expenditures. </t>
  </si>
  <si>
    <t xml:space="preserve">NOTES: </t>
  </si>
  <si>
    <t xml:space="preserve">Please leave the formulas in the budget. Please do not delete them and type in your own addition. </t>
  </si>
  <si>
    <t xml:space="preserve">There are now little "yellow" instruction boxes along the way to help. </t>
  </si>
  <si>
    <t>18 Month Funding</t>
  </si>
  <si>
    <t>3 Month Funding</t>
  </si>
  <si>
    <t>BUDGET GUIDANCE WHEN DEVELOPING                                                 YOUR HFO PROGRAM BUDGET</t>
  </si>
  <si>
    <r>
      <t xml:space="preserve">BUDGET: January 1, 2016 - September 30, 2017 </t>
    </r>
    <r>
      <rPr>
        <b/>
        <sz val="18"/>
        <color rgb="FFC00000"/>
        <rFont val="Times New Roman"/>
        <family val="1"/>
      </rPr>
      <t xml:space="preserve">(21 Month SUMMARY) </t>
    </r>
  </si>
  <si>
    <t>Check to make sure these are correct</t>
  </si>
  <si>
    <t>Additional in-kind match  from July 1, 2015 - Dec. 31, 2015</t>
  </si>
  <si>
    <t>Additional Cash Match (and cash equivalent) from July 1, 2015 - Dec. 31, 2015</t>
  </si>
  <si>
    <t>Total Match in Budget Jan. 1, 2016 - Sept. 30, 2017</t>
  </si>
  <si>
    <t>Cash Match in Budget Jan. 1, 2016 - Sept. 30, 2017</t>
  </si>
  <si>
    <t>TOTAL MATCH</t>
  </si>
  <si>
    <t>Required:</t>
  </si>
  <si>
    <t>TOTAL CASH</t>
  </si>
  <si>
    <t>A salary increase is not required (though recommended). You can change the % of increase if your agency uses a different amount</t>
  </si>
  <si>
    <t>Base Salary             (18 Months)</t>
  </si>
  <si>
    <t>MIECHV                  FTE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</si>
</sst>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General_)"/>
    <numFmt numFmtId="165" formatCode="_(&quot;$&quot;* #,##0_);_(&quot;$&quot;* \(#,##0\);_(&quot;$&quot;* &quot;-&quot;??_);_(@_)"/>
  </numFmts>
  <fonts count="39" x14ac:knownFonts="1">
    <font>
      <sz val="10"/>
      <name val="Arial"/>
    </font>
    <font>
      <sz val="11"/>
      <color theme="1"/>
      <name val="Calibri"/>
      <family val="2"/>
      <scheme val="minor"/>
    </font>
    <font>
      <sz val="10"/>
      <name val="Arial"/>
      <family val="2"/>
    </font>
    <font>
      <sz val="12"/>
      <name val="Garamond"/>
      <family val="1"/>
    </font>
    <font>
      <sz val="12"/>
      <name val="Helv"/>
    </font>
    <font>
      <sz val="10"/>
      <name val="Arial"/>
      <family val="2"/>
    </font>
    <font>
      <sz val="10"/>
      <name val="Arial"/>
      <family val="2"/>
    </font>
    <font>
      <b/>
      <sz val="12"/>
      <name val="Times New Roman"/>
      <family val="1"/>
    </font>
    <font>
      <sz val="10"/>
      <name val="Times New Roman"/>
      <family val="1"/>
    </font>
    <font>
      <b/>
      <sz val="13"/>
      <name val="Times New Roman"/>
      <family val="1"/>
    </font>
    <font>
      <sz val="13"/>
      <name val="Times New Roman"/>
      <family val="1"/>
    </font>
    <font>
      <sz val="12"/>
      <name val="Times New Roman"/>
      <family val="1"/>
    </font>
    <font>
      <b/>
      <sz val="16"/>
      <name val="Times New Roman"/>
      <family val="1"/>
    </font>
    <font>
      <sz val="11"/>
      <name val="Times New Roman"/>
      <family val="1"/>
    </font>
    <font>
      <b/>
      <sz val="11"/>
      <name val="Times New Roman"/>
      <family val="1"/>
    </font>
    <font>
      <b/>
      <u/>
      <sz val="11"/>
      <name val="Times New Roman"/>
      <family val="1"/>
    </font>
    <font>
      <sz val="12"/>
      <color rgb="FFFF0000"/>
      <name val="Times New Roman"/>
      <family val="1"/>
    </font>
    <font>
      <b/>
      <sz val="14"/>
      <name val="Times New Roman"/>
      <family val="1"/>
    </font>
    <font>
      <b/>
      <sz val="15"/>
      <name val="Times New Roman"/>
      <family val="1"/>
    </font>
    <font>
      <b/>
      <u val="singleAccounting"/>
      <sz val="12"/>
      <name val="Times New Roman"/>
      <family val="1"/>
    </font>
    <font>
      <b/>
      <sz val="11"/>
      <color rgb="FFC00000"/>
      <name val="Times New Roman"/>
      <family val="1"/>
    </font>
    <font>
      <sz val="12"/>
      <color rgb="FFC00000"/>
      <name val="Times New Roman"/>
      <family val="1"/>
    </font>
    <font>
      <b/>
      <sz val="10"/>
      <name val="Times New Roman"/>
      <family val="1"/>
    </font>
    <font>
      <b/>
      <i/>
      <sz val="13"/>
      <name val="Times New Roman"/>
      <family val="1"/>
    </font>
    <font>
      <i/>
      <sz val="11"/>
      <name val="Times New Roman"/>
      <family val="1"/>
    </font>
    <font>
      <b/>
      <sz val="11"/>
      <color indexed="60"/>
      <name val="Times New Roman"/>
      <family val="1"/>
    </font>
    <font>
      <b/>
      <i/>
      <sz val="11"/>
      <name val="Times New Roman"/>
      <family val="1"/>
    </font>
    <font>
      <b/>
      <i/>
      <sz val="12"/>
      <name val="Times New Roman"/>
      <family val="1"/>
    </font>
    <font>
      <b/>
      <sz val="18"/>
      <name val="Times New Roman"/>
      <family val="1"/>
    </font>
    <font>
      <sz val="14"/>
      <name val="Times New Roman"/>
      <family val="1"/>
    </font>
    <font>
      <i/>
      <sz val="13"/>
      <name val="Times New Roman"/>
      <family val="1"/>
    </font>
    <font>
      <b/>
      <u/>
      <sz val="22"/>
      <name val="Times New Roman"/>
      <family val="1"/>
    </font>
    <font>
      <b/>
      <u/>
      <sz val="16"/>
      <name val="Times New Roman"/>
      <family val="1"/>
    </font>
    <font>
      <b/>
      <u/>
      <sz val="15"/>
      <name val="Times New Roman"/>
      <family val="1"/>
    </font>
    <font>
      <sz val="15"/>
      <name val="Times New Roman"/>
      <family val="1"/>
    </font>
    <font>
      <sz val="15"/>
      <name val="Arial"/>
      <family val="2"/>
    </font>
    <font>
      <b/>
      <i/>
      <sz val="16"/>
      <name val="Times New Roman"/>
      <family val="1"/>
    </font>
    <font>
      <b/>
      <i/>
      <sz val="20"/>
      <name val="Times New Roman"/>
      <family val="1"/>
    </font>
    <font>
      <b/>
      <sz val="18"/>
      <color rgb="FFC00000"/>
      <name val="Times New Roman"/>
      <family val="1"/>
    </font>
  </fonts>
  <fills count="2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9999"/>
        <bgColor indexed="64"/>
      </patternFill>
    </fill>
    <fill>
      <patternFill patternType="solid">
        <fgColor theme="9" tint="0.79998168889431442"/>
        <bgColor indexed="64"/>
      </patternFill>
    </fill>
    <fill>
      <patternFill patternType="solid">
        <fgColor rgb="FFFFFFCC"/>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27"/>
        <bgColor indexed="64"/>
      </patternFill>
    </fill>
    <fill>
      <patternFill patternType="solid">
        <fgColor indexed="31"/>
        <bgColor indexed="64"/>
      </patternFill>
    </fill>
    <fill>
      <patternFill patternType="solid">
        <fgColor indexed="34"/>
        <bgColor indexed="64"/>
      </patternFill>
    </fill>
    <fill>
      <patternFill patternType="solid">
        <fgColor rgb="FF00B050"/>
        <bgColor indexed="64"/>
      </patternFill>
    </fill>
    <fill>
      <patternFill patternType="solid">
        <fgColor rgb="FF66FF66"/>
        <bgColor indexed="64"/>
      </patternFill>
    </fill>
    <fill>
      <patternFill patternType="solid">
        <fgColor rgb="FFFFFF99"/>
        <bgColor indexed="64"/>
      </patternFill>
    </fill>
    <fill>
      <patternFill patternType="solid">
        <fgColor theme="1" tint="0.499984740745262"/>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1" tint="0.249977111117893"/>
        <bgColor indexed="64"/>
      </patternFill>
    </fill>
    <fill>
      <patternFill patternType="solid">
        <fgColor theme="1" tint="0.34998626667073579"/>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thin">
        <color indexed="64"/>
      </bottom>
      <diagonal/>
    </border>
    <border>
      <left/>
      <right style="thin">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double">
        <color indexed="64"/>
      </top>
      <bottom style="thin">
        <color indexed="64"/>
      </bottom>
      <diagonal/>
    </border>
  </borders>
  <cellStyleXfs count="16">
    <xf numFmtId="0" fontId="0"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 fontId="3" fillId="0" borderId="0" applyFont="0" applyFill="0" applyBorder="0" applyAlignment="0" applyProtection="0"/>
    <xf numFmtId="4" fontId="3" fillId="0" borderId="0" applyFont="0" applyFill="0" applyBorder="0" applyAlignment="0" applyProtection="0"/>
    <xf numFmtId="3" fontId="3" fillId="0" borderId="0" applyFont="0" applyFill="0" applyBorder="0" applyAlignment="0" applyProtection="0"/>
    <xf numFmtId="42" fontId="3" fillId="0" borderId="0" applyFont="0" applyFill="0" applyBorder="0" applyAlignment="0" applyProtection="0"/>
    <xf numFmtId="0" fontId="3" fillId="0" borderId="0">
      <alignment vertical="top"/>
    </xf>
    <xf numFmtId="0" fontId="3" fillId="0" borderId="0">
      <alignment vertical="top"/>
    </xf>
    <xf numFmtId="164" fontId="4" fillId="0" borderId="0"/>
    <xf numFmtId="9"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9" fontId="6" fillId="0" borderId="0" applyFont="0" applyFill="0" applyBorder="0" applyAlignment="0" applyProtection="0"/>
  </cellStyleXfs>
  <cellXfs count="611">
    <xf numFmtId="0" fontId="0" fillId="0" borderId="0" xfId="0"/>
    <xf numFmtId="0" fontId="0" fillId="0" borderId="0" xfId="0" applyAlignment="1">
      <alignment vertical="center"/>
    </xf>
    <xf numFmtId="0" fontId="8" fillId="0" borderId="0" xfId="0" applyFont="1"/>
    <xf numFmtId="0" fontId="8" fillId="0" borderId="0" xfId="0" applyFont="1" applyAlignment="1">
      <alignment vertical="center" wrapText="1"/>
    </xf>
    <xf numFmtId="0" fontId="8" fillId="0" borderId="3" xfId="0" applyFont="1" applyBorder="1"/>
    <xf numFmtId="0" fontId="8" fillId="0" borderId="17" xfId="0" applyFont="1" applyBorder="1"/>
    <xf numFmtId="0" fontId="11" fillId="0" borderId="0" xfId="0" applyFont="1" applyAlignment="1"/>
    <xf numFmtId="0" fontId="13" fillId="0" borderId="0" xfId="0" applyFont="1"/>
    <xf numFmtId="0" fontId="13" fillId="0" borderId="0" xfId="0" applyFont="1" applyBorder="1"/>
    <xf numFmtId="0" fontId="13" fillId="0" borderId="0" xfId="0" applyFont="1" applyAlignment="1">
      <alignment vertical="center" wrapText="1"/>
    </xf>
    <xf numFmtId="0" fontId="13" fillId="0" borderId="0" xfId="0" applyFont="1" applyBorder="1" applyAlignment="1">
      <alignment vertical="center" wrapText="1"/>
    </xf>
    <xf numFmtId="0" fontId="14" fillId="0" borderId="0" xfId="0" applyFont="1" applyAlignment="1"/>
    <xf numFmtId="0" fontId="15" fillId="0" borderId="0" xfId="0" applyFont="1"/>
    <xf numFmtId="0" fontId="14" fillId="0" borderId="0" xfId="0" applyFont="1" applyFill="1" applyAlignment="1"/>
    <xf numFmtId="0" fontId="13" fillId="0" borderId="0" xfId="0" quotePrefix="1" applyFont="1" applyBorder="1"/>
    <xf numFmtId="38" fontId="13" fillId="0" borderId="0" xfId="0" quotePrefix="1" applyNumberFormat="1" applyFont="1" applyBorder="1"/>
    <xf numFmtId="0" fontId="14" fillId="0" borderId="0" xfId="0" applyFont="1" applyBorder="1" applyAlignment="1" applyProtection="1">
      <alignment horizontal="right"/>
      <protection locked="0"/>
    </xf>
    <xf numFmtId="0" fontId="14" fillId="0" borderId="0" xfId="0" applyFont="1"/>
    <xf numFmtId="0" fontId="9" fillId="0" borderId="0" xfId="0" applyFont="1" applyAlignment="1"/>
    <xf numFmtId="0" fontId="11" fillId="0" borderId="0" xfId="0" applyFont="1" applyBorder="1" applyProtection="1">
      <protection locked="0"/>
    </xf>
    <xf numFmtId="0" fontId="7" fillId="0" borderId="0" xfId="0" applyFont="1" applyBorder="1" applyAlignment="1">
      <alignment horizontal="right"/>
    </xf>
    <xf numFmtId="0" fontId="11" fillId="0" borderId="0" xfId="0" applyFont="1"/>
    <xf numFmtId="44" fontId="11" fillId="0" borderId="0" xfId="14" applyFont="1" applyBorder="1" applyAlignment="1">
      <alignment horizontal="center"/>
    </xf>
    <xf numFmtId="0" fontId="11" fillId="0" borderId="0" xfId="14" applyNumberFormat="1" applyFont="1" applyFill="1" applyBorder="1" applyAlignment="1">
      <alignment horizontal="center"/>
    </xf>
    <xf numFmtId="44" fontId="11" fillId="0" borderId="0" xfId="14" applyFont="1" applyFill="1" applyBorder="1"/>
    <xf numFmtId="44" fontId="11" fillId="0" borderId="0" xfId="14" applyFont="1" applyBorder="1"/>
    <xf numFmtId="44" fontId="11" fillId="0" borderId="0" xfId="14" applyFont="1" applyBorder="1" applyAlignment="1"/>
    <xf numFmtId="44" fontId="11" fillId="0" borderId="0" xfId="14" applyFont="1"/>
    <xf numFmtId="44" fontId="7" fillId="0" borderId="0" xfId="14" applyFont="1" applyFill="1" applyBorder="1"/>
    <xf numFmtId="0" fontId="11" fillId="0" borderId="0" xfId="14" applyNumberFormat="1" applyFont="1" applyBorder="1" applyAlignment="1">
      <alignment horizontal="center"/>
    </xf>
    <xf numFmtId="0" fontId="11" fillId="0" borderId="0" xfId="14" applyNumberFormat="1" applyFont="1" applyBorder="1" applyAlignment="1">
      <alignment horizontal="center" wrapText="1"/>
    </xf>
    <xf numFmtId="44" fontId="11" fillId="0" borderId="0" xfId="14" applyFont="1" applyBorder="1" applyAlignment="1">
      <alignment wrapText="1"/>
    </xf>
    <xf numFmtId="44" fontId="7" fillId="2" borderId="1" xfId="14" applyFont="1" applyFill="1" applyBorder="1" applyAlignment="1">
      <alignment horizontal="center" wrapText="1"/>
    </xf>
    <xf numFmtId="44" fontId="11" fillId="0" borderId="0" xfId="14" applyFont="1" applyBorder="1" applyAlignment="1">
      <alignment horizontal="center" vertical="center" wrapText="1"/>
    </xf>
    <xf numFmtId="0" fontId="11" fillId="0" borderId="0" xfId="14" applyNumberFormat="1" applyFont="1" applyBorder="1" applyAlignment="1">
      <alignment horizontal="center" vertical="center" wrapText="1"/>
    </xf>
    <xf numFmtId="44" fontId="11" fillId="0" borderId="0" xfId="14" applyFont="1" applyBorder="1" applyAlignment="1">
      <alignment vertical="center" wrapText="1"/>
    </xf>
    <xf numFmtId="44" fontId="7" fillId="3" borderId="1" xfId="14" applyFont="1" applyFill="1" applyBorder="1" applyAlignment="1">
      <alignment horizontal="center" vertical="center" wrapText="1"/>
    </xf>
    <xf numFmtId="44" fontId="11" fillId="0" borderId="0" xfId="14" applyFont="1" applyBorder="1" applyAlignment="1" applyProtection="1">
      <alignment horizontal="center"/>
      <protection locked="0"/>
    </xf>
    <xf numFmtId="44" fontId="11" fillId="0" borderId="3" xfId="14" applyFont="1" applyBorder="1"/>
    <xf numFmtId="44" fontId="11" fillId="0" borderId="7" xfId="14" applyFont="1" applyBorder="1"/>
    <xf numFmtId="44" fontId="11" fillId="0" borderId="8" xfId="14" applyFont="1" applyBorder="1"/>
    <xf numFmtId="44" fontId="7" fillId="0" borderId="0" xfId="14" applyFont="1" applyBorder="1" applyAlignment="1">
      <alignment horizontal="center"/>
    </xf>
    <xf numFmtId="0" fontId="7" fillId="0" borderId="0" xfId="14" applyNumberFormat="1" applyFont="1" applyBorder="1" applyAlignment="1">
      <alignment horizontal="center"/>
    </xf>
    <xf numFmtId="44" fontId="7" fillId="0" borderId="0" xfId="14" applyFont="1" applyBorder="1"/>
    <xf numFmtId="44" fontId="11" fillId="0" borderId="17" xfId="14" applyFont="1" applyBorder="1" applyAlignment="1">
      <alignment horizontal="center"/>
    </xf>
    <xf numFmtId="0" fontId="11" fillId="0" borderId="18" xfId="14" applyNumberFormat="1" applyFont="1" applyFill="1" applyBorder="1" applyAlignment="1">
      <alignment horizontal="center"/>
    </xf>
    <xf numFmtId="44" fontId="11" fillId="0" borderId="17" xfId="14" applyFont="1" applyFill="1" applyBorder="1"/>
    <xf numFmtId="44" fontId="11" fillId="0" borderId="3" xfId="14" applyFont="1" applyFill="1" applyBorder="1"/>
    <xf numFmtId="44" fontId="11" fillId="5" borderId="17" xfId="14" applyFont="1" applyFill="1" applyBorder="1" applyAlignment="1">
      <alignment horizontal="center"/>
    </xf>
    <xf numFmtId="0" fontId="11" fillId="5" borderId="18" xfId="14" applyNumberFormat="1" applyFont="1" applyFill="1" applyBorder="1" applyAlignment="1">
      <alignment horizontal="center"/>
    </xf>
    <xf numFmtId="44" fontId="11" fillId="5" borderId="17" xfId="14" applyFont="1" applyFill="1" applyBorder="1"/>
    <xf numFmtId="0" fontId="11" fillId="0" borderId="18" xfId="14" applyNumberFormat="1" applyFont="1" applyBorder="1" applyAlignment="1">
      <alignment horizontal="center"/>
    </xf>
    <xf numFmtId="44" fontId="11" fillId="0" borderId="17" xfId="14" applyFont="1" applyBorder="1"/>
    <xf numFmtId="44" fontId="7" fillId="0" borderId="17" xfId="14" applyFont="1" applyBorder="1"/>
    <xf numFmtId="44" fontId="11" fillId="0" borderId="0" xfId="14" applyFont="1" applyBorder="1" applyAlignment="1">
      <alignment horizontal="right"/>
    </xf>
    <xf numFmtId="44" fontId="11" fillId="0" borderId="0" xfId="14" quotePrefix="1" applyFont="1" applyBorder="1" applyAlignment="1">
      <alignment horizontal="center"/>
    </xf>
    <xf numFmtId="44" fontId="11" fillId="0" borderId="0" xfId="14" applyFont="1" applyFill="1" applyBorder="1" applyAlignment="1">
      <alignment horizontal="center"/>
    </xf>
    <xf numFmtId="44" fontId="7" fillId="0" borderId="0" xfId="14" applyFont="1" applyBorder="1" applyAlignment="1" applyProtection="1">
      <alignment horizontal="center"/>
      <protection locked="0"/>
    </xf>
    <xf numFmtId="0" fontId="7" fillId="0" borderId="0" xfId="0" applyFont="1"/>
    <xf numFmtId="44" fontId="7" fillId="0" borderId="15" xfId="14" applyFont="1" applyBorder="1"/>
    <xf numFmtId="0" fontId="11" fillId="0" borderId="17" xfId="0" applyFont="1" applyBorder="1"/>
    <xf numFmtId="44" fontId="7" fillId="3" borderId="2" xfId="14" applyFont="1" applyFill="1" applyBorder="1" applyAlignment="1">
      <alignment horizontal="center" vertical="center" wrapText="1"/>
    </xf>
    <xf numFmtId="44" fontId="11" fillId="0" borderId="26" xfId="14" applyFont="1" applyBorder="1"/>
    <xf numFmtId="44" fontId="7" fillId="2" borderId="1" xfId="14" applyFont="1" applyFill="1" applyBorder="1" applyAlignment="1">
      <alignment horizontal="center" vertical="center" wrapText="1"/>
    </xf>
    <xf numFmtId="38" fontId="11" fillId="0" borderId="17" xfId="0" applyNumberFormat="1" applyFont="1" applyBorder="1"/>
    <xf numFmtId="0" fontId="11" fillId="0" borderId="17" xfId="14" applyNumberFormat="1" applyFont="1" applyFill="1" applyBorder="1" applyAlignment="1">
      <alignment horizontal="center"/>
    </xf>
    <xf numFmtId="0" fontId="11" fillId="0" borderId="0" xfId="0" applyFont="1" applyBorder="1"/>
    <xf numFmtId="44" fontId="11" fillId="0" borderId="19" xfId="14" applyFont="1" applyFill="1" applyBorder="1" applyAlignment="1">
      <alignment horizontal="center"/>
    </xf>
    <xf numFmtId="0" fontId="7" fillId="0" borderId="21" xfId="14" applyNumberFormat="1" applyFont="1" applyBorder="1" applyAlignment="1">
      <alignment horizontal="center" wrapText="1"/>
    </xf>
    <xf numFmtId="44" fontId="11" fillId="5" borderId="18" xfId="14" applyNumberFormat="1" applyFont="1" applyFill="1" applyBorder="1" applyAlignment="1">
      <alignment horizontal="center"/>
    </xf>
    <xf numFmtId="44" fontId="7" fillId="11" borderId="17" xfId="14" applyFont="1" applyFill="1" applyBorder="1"/>
    <xf numFmtId="44" fontId="11" fillId="0" borderId="8" xfId="14" applyFont="1" applyFill="1" applyBorder="1"/>
    <xf numFmtId="0" fontId="8" fillId="0" borderId="0" xfId="0" applyFont="1" applyFill="1"/>
    <xf numFmtId="0" fontId="0" fillId="0" borderId="0" xfId="0" applyFill="1"/>
    <xf numFmtId="44" fontId="11" fillId="0" borderId="0" xfId="14" applyNumberFormat="1" applyFont="1" applyBorder="1" applyAlignment="1">
      <alignment horizontal="center"/>
    </xf>
    <xf numFmtId="0" fontId="8" fillId="0" borderId="0" xfId="0" applyFont="1" applyAlignment="1">
      <alignment wrapText="1"/>
    </xf>
    <xf numFmtId="0" fontId="0" fillId="0" borderId="0" xfId="0" applyAlignment="1">
      <alignment wrapText="1"/>
    </xf>
    <xf numFmtId="44" fontId="11" fillId="13" borderId="17" xfId="14" applyFont="1" applyFill="1" applyBorder="1"/>
    <xf numFmtId="0" fontId="13" fillId="0" borderId="17" xfId="0" applyFont="1" applyBorder="1" applyAlignment="1" applyProtection="1">
      <alignment wrapText="1"/>
      <protection locked="0"/>
    </xf>
    <xf numFmtId="0" fontId="11" fillId="0" borderId="17" xfId="0" applyFont="1" applyFill="1" applyBorder="1"/>
    <xf numFmtId="0" fontId="11" fillId="0" borderId="3" xfId="0" applyFont="1" applyBorder="1"/>
    <xf numFmtId="0" fontId="11" fillId="0" borderId="3" xfId="0" applyFont="1" applyFill="1" applyBorder="1"/>
    <xf numFmtId="0" fontId="7" fillId="0" borderId="3" xfId="0" applyFont="1" applyBorder="1"/>
    <xf numFmtId="0" fontId="8" fillId="0" borderId="3" xfId="0" applyFont="1" applyFill="1" applyBorder="1"/>
    <xf numFmtId="0" fontId="11" fillId="0" borderId="0" xfId="0" applyFont="1" applyFill="1" applyBorder="1"/>
    <xf numFmtId="0" fontId="7" fillId="0" borderId="0" xfId="0" applyFont="1" applyBorder="1"/>
    <xf numFmtId="0" fontId="11" fillId="5" borderId="0" xfId="0" applyFont="1" applyFill="1" applyBorder="1"/>
    <xf numFmtId="44" fontId="11" fillId="0" borderId="34" xfId="14" applyFont="1" applyBorder="1"/>
    <xf numFmtId="0" fontId="11" fillId="0" borderId="34" xfId="0" applyFont="1" applyBorder="1"/>
    <xf numFmtId="0" fontId="8" fillId="0" borderId="34" xfId="0" applyFont="1" applyBorder="1"/>
    <xf numFmtId="0" fontId="11" fillId="0" borderId="0" xfId="0" applyFont="1" applyAlignment="1">
      <alignment horizontal="right" wrapText="1"/>
    </xf>
    <xf numFmtId="165" fontId="9" fillId="7" borderId="30" xfId="14" applyNumberFormat="1" applyFont="1" applyFill="1" applyBorder="1"/>
    <xf numFmtId="0" fontId="18" fillId="10" borderId="0" xfId="0" applyFont="1" applyFill="1" applyBorder="1" applyAlignment="1">
      <alignment horizontal="left"/>
    </xf>
    <xf numFmtId="44" fontId="7" fillId="10" borderId="0" xfId="14" applyFont="1" applyFill="1" applyBorder="1" applyAlignment="1">
      <alignment horizontal="left"/>
    </xf>
    <xf numFmtId="0" fontId="7" fillId="10" borderId="0" xfId="14" applyNumberFormat="1" applyFont="1" applyFill="1" applyBorder="1" applyAlignment="1">
      <alignment horizontal="center"/>
    </xf>
    <xf numFmtId="44" fontId="7" fillId="10" borderId="0" xfId="14" applyFont="1" applyFill="1" applyBorder="1"/>
    <xf numFmtId="44" fontId="7" fillId="5" borderId="32" xfId="14" applyFont="1" applyFill="1" applyBorder="1"/>
    <xf numFmtId="37" fontId="11" fillId="0" borderId="0" xfId="14" applyNumberFormat="1" applyFont="1" applyFill="1" applyBorder="1" applyAlignment="1">
      <alignment horizontal="center" wrapText="1"/>
    </xf>
    <xf numFmtId="0" fontId="7" fillId="0" borderId="0" xfId="14" applyNumberFormat="1" applyFont="1" applyFill="1" applyBorder="1" applyAlignment="1">
      <alignment horizontal="center" wrapText="1"/>
    </xf>
    <xf numFmtId="165" fontId="11" fillId="0" borderId="17" xfId="14" applyNumberFormat="1" applyFont="1" applyBorder="1"/>
    <xf numFmtId="165" fontId="11" fillId="0" borderId="17" xfId="0" applyNumberFormat="1" applyFont="1" applyBorder="1"/>
    <xf numFmtId="165" fontId="8" fillId="0" borderId="17" xfId="0" applyNumberFormat="1" applyFont="1" applyBorder="1"/>
    <xf numFmtId="165" fontId="16" fillId="0" borderId="17" xfId="14" applyNumberFormat="1" applyFont="1" applyBorder="1"/>
    <xf numFmtId="165" fontId="11" fillId="0" borderId="26" xfId="14" applyNumberFormat="1" applyFont="1" applyBorder="1"/>
    <xf numFmtId="165" fontId="11" fillId="0" borderId="26" xfId="0" applyNumberFormat="1" applyFont="1" applyBorder="1"/>
    <xf numFmtId="165" fontId="8" fillId="0" borderId="26" xfId="0" applyNumberFormat="1" applyFont="1" applyBorder="1"/>
    <xf numFmtId="165" fontId="7" fillId="11" borderId="22" xfId="14" applyNumberFormat="1" applyFont="1" applyFill="1" applyBorder="1"/>
    <xf numFmtId="165" fontId="7" fillId="4" borderId="22" xfId="14" applyNumberFormat="1" applyFont="1" applyFill="1" applyBorder="1"/>
    <xf numFmtId="44" fontId="7" fillId="0" borderId="17" xfId="14" applyFont="1" applyBorder="1" applyAlignment="1">
      <alignment horizontal="center" wrapText="1"/>
    </xf>
    <xf numFmtId="0" fontId="7" fillId="0" borderId="18" xfId="14" applyNumberFormat="1" applyFont="1" applyBorder="1" applyAlignment="1">
      <alignment horizontal="center" wrapText="1"/>
    </xf>
    <xf numFmtId="44" fontId="7" fillId="0" borderId="0" xfId="14" applyFont="1" applyBorder="1" applyAlignment="1">
      <alignment horizontal="center" wrapText="1"/>
    </xf>
    <xf numFmtId="0" fontId="7" fillId="0" borderId="0" xfId="14" applyNumberFormat="1" applyFont="1" applyBorder="1" applyAlignment="1">
      <alignment horizontal="center" wrapText="1"/>
    </xf>
    <xf numFmtId="165" fontId="7" fillId="0" borderId="17" xfId="0" applyNumberFormat="1" applyFont="1" applyBorder="1"/>
    <xf numFmtId="165" fontId="7" fillId="0" borderId="17" xfId="14" applyNumberFormat="1" applyFont="1" applyBorder="1"/>
    <xf numFmtId="165" fontId="7" fillId="0" borderId="0" xfId="14" applyNumberFormat="1" applyFont="1" applyBorder="1"/>
    <xf numFmtId="165" fontId="7" fillId="0" borderId="0" xfId="0" applyNumberFormat="1" applyFont="1" applyBorder="1"/>
    <xf numFmtId="0" fontId="8" fillId="0" borderId="0" xfId="0" applyFont="1" applyBorder="1"/>
    <xf numFmtId="44" fontId="11" fillId="0" borderId="29" xfId="14" applyFont="1" applyBorder="1"/>
    <xf numFmtId="0" fontId="13" fillId="0" borderId="7" xfId="0" applyFont="1" applyBorder="1"/>
    <xf numFmtId="44" fontId="11" fillId="0" borderId="8" xfId="14" applyFont="1" applyBorder="1" applyAlignment="1">
      <alignment horizontal="center"/>
    </xf>
    <xf numFmtId="0" fontId="13" fillId="0" borderId="11" xfId="0" applyFont="1" applyBorder="1"/>
    <xf numFmtId="44" fontId="11" fillId="0" borderId="13" xfId="14" applyFont="1" applyBorder="1" applyAlignment="1">
      <alignment horizontal="center"/>
    </xf>
    <xf numFmtId="165" fontId="22" fillId="0" borderId="17" xfId="0" applyNumberFormat="1" applyFont="1" applyBorder="1"/>
    <xf numFmtId="0" fontId="0" fillId="0" borderId="0" xfId="0" applyFill="1" applyAlignment="1" applyProtection="1">
      <alignment vertical="center" wrapText="1"/>
    </xf>
    <xf numFmtId="9" fontId="7" fillId="20" borderId="22" xfId="14" applyNumberFormat="1" applyFont="1" applyFill="1" applyBorder="1" applyAlignment="1">
      <alignment horizontal="center" wrapText="1"/>
    </xf>
    <xf numFmtId="44" fontId="11" fillId="21" borderId="17" xfId="14" applyFont="1" applyFill="1" applyBorder="1" applyAlignment="1" applyProtection="1">
      <alignment horizontal="center"/>
      <protection locked="0"/>
    </xf>
    <xf numFmtId="44" fontId="11" fillId="20" borderId="17" xfId="14" applyFont="1" applyFill="1" applyBorder="1" applyAlignment="1" applyProtection="1">
      <alignment horizontal="center"/>
      <protection locked="0"/>
    </xf>
    <xf numFmtId="44" fontId="8" fillId="0" borderId="17" xfId="14" applyFont="1" applyBorder="1"/>
    <xf numFmtId="44" fontId="8" fillId="13" borderId="17" xfId="14" applyFont="1" applyFill="1" applyBorder="1"/>
    <xf numFmtId="44" fontId="8" fillId="0" borderId="26" xfId="14" applyFont="1" applyBorder="1"/>
    <xf numFmtId="44" fontId="19" fillId="0" borderId="2" xfId="14" applyNumberFormat="1" applyFont="1" applyBorder="1" applyAlignment="1">
      <alignment horizontal="center"/>
    </xf>
    <xf numFmtId="0" fontId="11" fillId="0" borderId="17" xfId="14" applyNumberFormat="1" applyFont="1" applyBorder="1" applyAlignment="1">
      <alignment horizontal="center"/>
    </xf>
    <xf numFmtId="0" fontId="13" fillId="0" borderId="0" xfId="0" applyFont="1" applyFill="1" applyAlignment="1"/>
    <xf numFmtId="0" fontId="13" fillId="0" borderId="0" xfId="0" applyFont="1" applyAlignment="1"/>
    <xf numFmtId="0" fontId="13" fillId="0" borderId="0" xfId="0" applyFont="1" applyFill="1" applyBorder="1" applyAlignment="1" applyProtection="1">
      <alignment horizontal="left" wrapText="1"/>
    </xf>
    <xf numFmtId="0" fontId="13" fillId="0" borderId="0" xfId="0" applyFont="1" applyFill="1" applyAlignment="1" applyProtection="1">
      <alignment wrapText="1"/>
    </xf>
    <xf numFmtId="0" fontId="26" fillId="0" borderId="0" xfId="0" applyFont="1" applyFill="1" applyBorder="1" applyAlignment="1" applyProtection="1">
      <alignment horizontal="left" wrapText="1"/>
    </xf>
    <xf numFmtId="0" fontId="26" fillId="0" borderId="12" xfId="0" applyFont="1" applyFill="1" applyBorder="1" applyAlignment="1" applyProtection="1">
      <alignment horizontal="left" wrapText="1"/>
    </xf>
    <xf numFmtId="0" fontId="13" fillId="0" borderId="0" xfId="0" applyFont="1" applyAlignment="1">
      <alignment vertical="center"/>
    </xf>
    <xf numFmtId="0" fontId="11" fillId="0" borderId="0" xfId="0" applyFont="1" applyAlignment="1">
      <alignment vertical="center"/>
    </xf>
    <xf numFmtId="0" fontId="13" fillId="0" borderId="0" xfId="0" applyFont="1" applyFill="1" applyBorder="1" applyAlignment="1"/>
    <xf numFmtId="0" fontId="11" fillId="0" borderId="0" xfId="0" applyFont="1" applyFill="1" applyAlignment="1">
      <alignment vertical="center"/>
    </xf>
    <xf numFmtId="0" fontId="11" fillId="0" borderId="0" xfId="0" applyFont="1" applyFill="1" applyBorder="1" applyAlignment="1" applyProtection="1">
      <alignment horizontal="right" vertical="center"/>
    </xf>
    <xf numFmtId="0" fontId="11" fillId="0" borderId="0" xfId="0" quotePrefix="1" applyFont="1" applyFill="1" applyAlignment="1" applyProtection="1">
      <alignment horizontal="right" vertical="center"/>
    </xf>
    <xf numFmtId="0" fontId="11" fillId="0" borderId="0" xfId="0" applyFont="1" applyFill="1" applyAlignment="1" applyProtection="1">
      <alignment vertical="center"/>
    </xf>
    <xf numFmtId="0" fontId="11" fillId="0" borderId="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12" xfId="0" applyFont="1" applyFill="1" applyBorder="1" applyAlignment="1" applyProtection="1">
      <alignment horizontal="left" vertical="center" wrapText="1"/>
    </xf>
    <xf numFmtId="0" fontId="29" fillId="0" borderId="0" xfId="0" applyFont="1" applyFill="1" applyBorder="1" applyAlignment="1"/>
    <xf numFmtId="44" fontId="11" fillId="20" borderId="17" xfId="14" applyFont="1" applyFill="1" applyBorder="1" applyAlignment="1">
      <alignment horizontal="center"/>
    </xf>
    <xf numFmtId="44" fontId="11" fillId="21" borderId="17" xfId="14" applyFont="1" applyFill="1" applyBorder="1" applyAlignment="1">
      <alignment horizontal="center"/>
    </xf>
    <xf numFmtId="3" fontId="11" fillId="0" borderId="0" xfId="0" applyNumberFormat="1" applyFont="1" applyBorder="1" applyAlignment="1"/>
    <xf numFmtId="44" fontId="7" fillId="25" borderId="1" xfId="14" applyFont="1" applyFill="1" applyBorder="1" applyAlignment="1">
      <alignment horizontal="center" wrapText="1"/>
    </xf>
    <xf numFmtId="165" fontId="7" fillId="10" borderId="1" xfId="14" applyNumberFormat="1" applyFont="1" applyFill="1" applyBorder="1" applyAlignment="1">
      <alignment horizontal="right" wrapText="1"/>
    </xf>
    <xf numFmtId="165" fontId="7" fillId="25" borderId="1" xfId="14" applyNumberFormat="1" applyFont="1" applyFill="1" applyBorder="1" applyAlignment="1">
      <alignment horizontal="right" wrapText="1"/>
    </xf>
    <xf numFmtId="44" fontId="11" fillId="25" borderId="1" xfId="14" applyNumberFormat="1" applyFont="1" applyFill="1" applyBorder="1" applyAlignment="1">
      <alignment horizontal="center"/>
    </xf>
    <xf numFmtId="37" fontId="9" fillId="4" borderId="31" xfId="14" applyNumberFormat="1" applyFont="1" applyFill="1" applyBorder="1" applyAlignment="1">
      <alignment horizontal="center" vertical="center"/>
    </xf>
    <xf numFmtId="37" fontId="7" fillId="6" borderId="31" xfId="14" applyNumberFormat="1" applyFont="1" applyFill="1" applyBorder="1" applyAlignment="1">
      <alignment horizontal="center" vertical="center"/>
    </xf>
    <xf numFmtId="165" fontId="10" fillId="0" borderId="31" xfId="14" applyNumberFormat="1" applyFont="1" applyFill="1" applyBorder="1" applyAlignment="1">
      <alignment horizontal="center"/>
    </xf>
    <xf numFmtId="0" fontId="7" fillId="0" borderId="1" xfId="0" applyFont="1" applyBorder="1" applyAlignment="1">
      <alignment horizontal="right" vertical="center"/>
    </xf>
    <xf numFmtId="0" fontId="7" fillId="10" borderId="1" xfId="14" applyNumberFormat="1" applyFont="1" applyFill="1" applyBorder="1" applyAlignment="1">
      <alignment horizontal="center" wrapText="1"/>
    </xf>
    <xf numFmtId="0" fontId="11" fillId="0" borderId="0" xfId="0" applyFont="1" applyFill="1"/>
    <xf numFmtId="44" fontId="11" fillId="0" borderId="0" xfId="14" applyNumberFormat="1" applyFont="1" applyFill="1" applyBorder="1" applyAlignment="1">
      <alignment horizontal="center"/>
    </xf>
    <xf numFmtId="44" fontId="11" fillId="0" borderId="0" xfId="14" applyFont="1" applyFill="1"/>
    <xf numFmtId="0" fontId="11" fillId="0" borderId="1" xfId="0" applyFont="1" applyBorder="1" applyAlignment="1">
      <alignment horizontal="right" vertical="center" wrapText="1"/>
    </xf>
    <xf numFmtId="0" fontId="11" fillId="0" borderId="0" xfId="0" applyFont="1" applyBorder="1" applyAlignment="1" applyProtection="1">
      <alignment vertical="center"/>
      <protection locked="0"/>
    </xf>
    <xf numFmtId="0" fontId="11" fillId="0" borderId="33" xfId="0" applyFont="1" applyBorder="1" applyAlignment="1" applyProtection="1">
      <alignment vertical="center"/>
      <protection locked="0"/>
    </xf>
    <xf numFmtId="44" fontId="7" fillId="0" borderId="0" xfId="14" applyFont="1" applyFill="1" applyBorder="1" applyAlignment="1">
      <alignment horizontal="center" wrapText="1"/>
    </xf>
    <xf numFmtId="0" fontId="11" fillId="10" borderId="30" xfId="14" applyNumberFormat="1" applyFont="1" applyFill="1" applyBorder="1" applyAlignment="1">
      <alignment horizontal="center"/>
    </xf>
    <xf numFmtId="44" fontId="7" fillId="11" borderId="22" xfId="14" applyFont="1" applyFill="1" applyBorder="1"/>
    <xf numFmtId="0" fontId="11" fillId="0" borderId="0" xfId="0" applyFont="1" applyFill="1" applyBorder="1" applyAlignment="1">
      <alignment horizontal="right" vertical="center" wrapText="1"/>
    </xf>
    <xf numFmtId="37" fontId="7" fillId="0" borderId="0" xfId="14" applyNumberFormat="1" applyFont="1" applyFill="1" applyBorder="1" applyAlignment="1">
      <alignment horizontal="center" vertical="center"/>
    </xf>
    <xf numFmtId="0" fontId="0" fillId="0" borderId="0" xfId="0" applyAlignment="1">
      <alignment wrapText="1"/>
    </xf>
    <xf numFmtId="44" fontId="7" fillId="0" borderId="0" xfId="14" applyFont="1" applyBorder="1" applyAlignment="1">
      <alignment horizontal="center" vertical="center" wrapText="1"/>
    </xf>
    <xf numFmtId="0" fontId="7" fillId="0" borderId="18" xfId="14" applyNumberFormat="1" applyFont="1" applyBorder="1" applyAlignment="1">
      <alignment horizontal="center" wrapText="1"/>
    </xf>
    <xf numFmtId="44" fontId="7" fillId="0" borderId="0" xfId="14" applyFont="1" applyBorder="1" applyAlignment="1">
      <alignment horizontal="center" wrapText="1"/>
    </xf>
    <xf numFmtId="0" fontId="7" fillId="0" borderId="0" xfId="14" applyNumberFormat="1" applyFont="1" applyBorder="1" applyAlignment="1">
      <alignment horizontal="center" wrapText="1"/>
    </xf>
    <xf numFmtId="0" fontId="11" fillId="0" borderId="0" xfId="0" applyFont="1" applyBorder="1" applyAlignment="1">
      <alignment vertical="center"/>
    </xf>
    <xf numFmtId="0" fontId="11" fillId="0" borderId="20" xfId="14" applyNumberFormat="1" applyFont="1" applyFill="1" applyBorder="1" applyAlignment="1">
      <alignment horizontal="center"/>
    </xf>
    <xf numFmtId="0" fontId="11" fillId="26" borderId="0" xfId="0" applyFont="1" applyFill="1" applyBorder="1"/>
    <xf numFmtId="0" fontId="11" fillId="26" borderId="20" xfId="14" applyNumberFormat="1" applyFont="1" applyFill="1" applyBorder="1" applyAlignment="1">
      <alignment horizontal="center"/>
    </xf>
    <xf numFmtId="44" fontId="11" fillId="27" borderId="17" xfId="14" applyFont="1" applyFill="1" applyBorder="1"/>
    <xf numFmtId="44" fontId="11" fillId="0" borderId="19" xfId="14" applyFont="1" applyBorder="1" applyAlignment="1">
      <alignment horizontal="center"/>
    </xf>
    <xf numFmtId="44" fontId="11" fillId="0" borderId="19" xfId="14" applyFont="1" applyFill="1" applyBorder="1"/>
    <xf numFmtId="44" fontId="11" fillId="5" borderId="22" xfId="14" applyFont="1" applyFill="1" applyBorder="1" applyAlignment="1">
      <alignment horizontal="center"/>
    </xf>
    <xf numFmtId="0" fontId="11" fillId="5" borderId="21" xfId="14" applyNumberFormat="1" applyFont="1" applyFill="1" applyBorder="1" applyAlignment="1">
      <alignment horizontal="center"/>
    </xf>
    <xf numFmtId="44" fontId="11" fillId="5" borderId="21" xfId="14" applyNumberFormat="1" applyFont="1" applyFill="1" applyBorder="1" applyAlignment="1">
      <alignment horizontal="center"/>
    </xf>
    <xf numFmtId="44" fontId="11" fillId="5" borderId="22" xfId="14" applyFont="1" applyFill="1" applyBorder="1"/>
    <xf numFmtId="0" fontId="11" fillId="22" borderId="28" xfId="14" applyNumberFormat="1" applyFont="1" applyFill="1" applyBorder="1" applyAlignment="1">
      <alignment horizontal="center"/>
    </xf>
    <xf numFmtId="44" fontId="11" fillId="22" borderId="29" xfId="14" applyFont="1" applyFill="1" applyBorder="1"/>
    <xf numFmtId="44" fontId="11" fillId="22" borderId="28" xfId="14" applyFont="1" applyFill="1" applyBorder="1" applyAlignment="1">
      <alignment horizontal="center"/>
    </xf>
    <xf numFmtId="44" fontId="11" fillId="26" borderId="19" xfId="14" applyFont="1" applyFill="1" applyBorder="1" applyAlignment="1">
      <alignment horizontal="center"/>
    </xf>
    <xf numFmtId="44" fontId="11" fillId="26" borderId="19" xfId="14" applyFont="1" applyFill="1" applyBorder="1"/>
    <xf numFmtId="0" fontId="12" fillId="22" borderId="18" xfId="0" applyFont="1" applyFill="1" applyBorder="1" applyAlignment="1">
      <alignment vertical="center"/>
    </xf>
    <xf numFmtId="44" fontId="11" fillId="23" borderId="17" xfId="14" applyFont="1" applyFill="1" applyBorder="1"/>
    <xf numFmtId="38" fontId="11" fillId="23" borderId="17" xfId="0" applyNumberFormat="1" applyFont="1" applyFill="1" applyBorder="1"/>
    <xf numFmtId="0" fontId="11" fillId="23" borderId="17" xfId="0" applyFont="1" applyFill="1" applyBorder="1"/>
    <xf numFmtId="2" fontId="7" fillId="0" borderId="0" xfId="14" applyNumberFormat="1" applyFont="1" applyBorder="1" applyAlignment="1">
      <alignment horizontal="center" vertical="center"/>
    </xf>
    <xf numFmtId="2" fontId="11" fillId="0" borderId="0" xfId="14" applyNumberFormat="1" applyFont="1" applyBorder="1" applyAlignment="1">
      <alignment horizontal="center" vertical="center" wrapText="1"/>
    </xf>
    <xf numFmtId="2" fontId="11" fillId="0" borderId="0" xfId="14" applyNumberFormat="1" applyFont="1" applyBorder="1" applyAlignment="1">
      <alignment horizontal="center"/>
    </xf>
    <xf numFmtId="2" fontId="7" fillId="0" borderId="0" xfId="14" applyNumberFormat="1" applyFont="1" applyBorder="1" applyAlignment="1">
      <alignment horizontal="center"/>
    </xf>
    <xf numFmtId="2" fontId="7" fillId="0" borderId="0" xfId="14" applyNumberFormat="1" applyFont="1" applyBorder="1" applyAlignment="1">
      <alignment horizontal="center" wrapText="1"/>
    </xf>
    <xf numFmtId="2" fontId="7" fillId="0" borderId="21" xfId="14" applyNumberFormat="1" applyFont="1" applyBorder="1" applyAlignment="1">
      <alignment horizontal="center" wrapText="1"/>
    </xf>
    <xf numFmtId="2" fontId="11" fillId="5" borderId="18" xfId="14" applyNumberFormat="1" applyFont="1" applyFill="1" applyBorder="1" applyAlignment="1">
      <alignment horizontal="center"/>
    </xf>
    <xf numFmtId="2" fontId="11" fillId="0" borderId="18" xfId="14" applyNumberFormat="1" applyFont="1" applyFill="1" applyBorder="1" applyAlignment="1">
      <alignment horizontal="center"/>
    </xf>
    <xf numFmtId="2" fontId="11" fillId="0" borderId="20" xfId="14" applyNumberFormat="1" applyFont="1" applyFill="1" applyBorder="1" applyAlignment="1">
      <alignment horizontal="center"/>
    </xf>
    <xf numFmtId="2" fontId="11" fillId="22" borderId="28" xfId="14" applyNumberFormat="1" applyFont="1" applyFill="1" applyBorder="1" applyAlignment="1">
      <alignment horizontal="center"/>
    </xf>
    <xf numFmtId="2" fontId="11" fillId="5" borderId="21" xfId="14" applyNumberFormat="1" applyFont="1" applyFill="1" applyBorder="1" applyAlignment="1">
      <alignment horizontal="center"/>
    </xf>
    <xf numFmtId="2" fontId="11" fillId="0" borderId="18" xfId="14" applyNumberFormat="1" applyFont="1" applyBorder="1" applyAlignment="1">
      <alignment horizontal="center"/>
    </xf>
    <xf numFmtId="2" fontId="11" fillId="26" borderId="20" xfId="14" applyNumberFormat="1" applyFont="1" applyFill="1" applyBorder="1" applyAlignment="1">
      <alignment horizontal="center"/>
    </xf>
    <xf numFmtId="2" fontId="11" fillId="0" borderId="17" xfId="14" applyNumberFormat="1" applyFont="1" applyFill="1" applyBorder="1" applyAlignment="1">
      <alignment horizontal="center"/>
    </xf>
    <xf numFmtId="2" fontId="11" fillId="0" borderId="0" xfId="14" applyNumberFormat="1" applyFont="1" applyFill="1" applyBorder="1" applyAlignment="1">
      <alignment horizontal="center"/>
    </xf>
    <xf numFmtId="2" fontId="7" fillId="10" borderId="0" xfId="14" applyNumberFormat="1" applyFont="1" applyFill="1" applyBorder="1" applyAlignment="1">
      <alignment horizontal="center"/>
    </xf>
    <xf numFmtId="44" fontId="11" fillId="26" borderId="22" xfId="14" applyFont="1" applyFill="1" applyBorder="1" applyAlignment="1">
      <alignment horizontal="center"/>
    </xf>
    <xf numFmtId="44" fontId="11" fillId="26" borderId="22" xfId="14" applyFont="1" applyFill="1" applyBorder="1"/>
    <xf numFmtId="0" fontId="17" fillId="0" borderId="17" xfId="14" applyNumberFormat="1" applyFont="1" applyFill="1" applyBorder="1" applyAlignment="1">
      <alignment horizontal="center" vertical="center"/>
    </xf>
    <xf numFmtId="2" fontId="9" fillId="0" borderId="17" xfId="14" applyNumberFormat="1" applyFont="1" applyFill="1" applyBorder="1" applyAlignment="1">
      <alignment horizontal="center" wrapText="1"/>
    </xf>
    <xf numFmtId="2" fontId="11" fillId="23" borderId="21" xfId="14" applyNumberFormat="1" applyFont="1" applyFill="1" applyBorder="1" applyAlignment="1">
      <alignment horizontal="center"/>
    </xf>
    <xf numFmtId="2" fontId="11" fillId="23" borderId="18" xfId="14" applyNumberFormat="1" applyFont="1" applyFill="1" applyBorder="1" applyAlignment="1">
      <alignment horizontal="center"/>
    </xf>
    <xf numFmtId="2" fontId="17" fillId="0" borderId="17" xfId="14" applyNumberFormat="1" applyFont="1" applyFill="1" applyBorder="1" applyAlignment="1">
      <alignment horizontal="center" vertical="center"/>
    </xf>
    <xf numFmtId="2" fontId="17" fillId="0" borderId="17" xfId="14" applyNumberFormat="1" applyFont="1" applyFill="1" applyBorder="1" applyAlignment="1">
      <alignment horizontal="center" vertical="center" wrapText="1"/>
    </xf>
    <xf numFmtId="0" fontId="11" fillId="0" borderId="0" xfId="0" applyFont="1" applyFill="1" applyBorder="1" applyAlignment="1" applyProtection="1">
      <alignment vertical="center"/>
      <protection locked="0"/>
    </xf>
    <xf numFmtId="2" fontId="11" fillId="0" borderId="0" xfId="0" applyNumberFormat="1" applyFont="1" applyFill="1" applyBorder="1" applyAlignment="1" applyProtection="1">
      <alignment horizontal="right" vertical="center"/>
      <protection locked="0"/>
    </xf>
    <xf numFmtId="2" fontId="17" fillId="22" borderId="1" xfId="0" applyNumberFormat="1" applyFont="1" applyFill="1" applyBorder="1" applyAlignment="1" applyProtection="1">
      <alignment horizontal="right" vertical="center"/>
      <protection locked="0"/>
    </xf>
    <xf numFmtId="2" fontId="7" fillId="0" borderId="0" xfId="14" applyNumberFormat="1" applyFont="1" applyFill="1" applyBorder="1" applyAlignment="1">
      <alignment horizontal="center" vertical="center" wrapText="1"/>
    </xf>
    <xf numFmtId="2" fontId="7" fillId="0" borderId="0" xfId="14" applyNumberFormat="1" applyFont="1" applyFill="1" applyBorder="1" applyAlignment="1">
      <alignment horizontal="right" wrapText="1"/>
    </xf>
    <xf numFmtId="2" fontId="7" fillId="0" borderId="0" xfId="14" applyNumberFormat="1" applyFont="1" applyFill="1" applyBorder="1" applyAlignment="1">
      <alignment horizontal="center" wrapText="1"/>
    </xf>
    <xf numFmtId="2" fontId="11" fillId="0" borderId="0" xfId="14" applyNumberFormat="1" applyFont="1" applyFill="1" applyBorder="1" applyAlignment="1">
      <alignment horizontal="center" wrapText="1"/>
    </xf>
    <xf numFmtId="0" fontId="11" fillId="0" borderId="17" xfId="0" applyFont="1" applyFill="1" applyBorder="1" applyAlignment="1">
      <alignment wrapText="1"/>
    </xf>
    <xf numFmtId="2" fontId="11" fillId="0" borderId="0" xfId="14" applyNumberFormat="1" applyFont="1" applyBorder="1" applyAlignment="1">
      <alignment horizontal="center"/>
    </xf>
    <xf numFmtId="0" fontId="11" fillId="0" borderId="29" xfId="0" applyFont="1" applyFill="1" applyBorder="1" applyAlignment="1">
      <alignment vertical="center"/>
    </xf>
    <xf numFmtId="44" fontId="11" fillId="0" borderId="0" xfId="14" applyFont="1" applyBorder="1" applyAlignment="1">
      <alignment vertical="center"/>
    </xf>
    <xf numFmtId="0" fontId="13" fillId="12" borderId="30" xfId="0" applyFont="1" applyFill="1" applyBorder="1" applyAlignment="1">
      <alignment wrapText="1"/>
    </xf>
    <xf numFmtId="0" fontId="11" fillId="0" borderId="17" xfId="14" applyNumberFormat="1" applyFont="1" applyBorder="1" applyAlignment="1">
      <alignment horizontal="left"/>
    </xf>
    <xf numFmtId="2" fontId="11" fillId="0" borderId="17" xfId="14" applyNumberFormat="1" applyFont="1" applyBorder="1" applyAlignment="1">
      <alignment horizontal="center"/>
    </xf>
    <xf numFmtId="37" fontId="11" fillId="0" borderId="17" xfId="14" applyNumberFormat="1" applyFont="1" applyBorder="1" applyAlignment="1">
      <alignment horizontal="center"/>
    </xf>
    <xf numFmtId="0" fontId="11" fillId="0" borderId="17" xfId="0" applyFont="1" applyFill="1" applyBorder="1" applyAlignment="1">
      <alignment vertical="center"/>
    </xf>
    <xf numFmtId="0" fontId="11" fillId="0" borderId="17" xfId="14" applyNumberFormat="1" applyFont="1" applyBorder="1" applyAlignment="1">
      <alignment horizontal="left" vertical="center"/>
    </xf>
    <xf numFmtId="0" fontId="11" fillId="0" borderId="17" xfId="14" applyNumberFormat="1" applyFont="1" applyBorder="1" applyAlignment="1">
      <alignment horizontal="center" vertical="center"/>
    </xf>
    <xf numFmtId="44" fontId="11" fillId="0" borderId="17" xfId="14" applyFont="1" applyBorder="1" applyAlignment="1">
      <alignment vertical="center"/>
    </xf>
    <xf numFmtId="37" fontId="11" fillId="0" borderId="17" xfId="14" applyNumberFormat="1" applyFont="1" applyBorder="1" applyAlignment="1">
      <alignment horizontal="center" vertical="center"/>
    </xf>
    <xf numFmtId="44" fontId="11" fillId="0" borderId="17" xfId="14" applyNumberFormat="1" applyFont="1" applyBorder="1" applyAlignment="1">
      <alignment horizontal="center"/>
    </xf>
    <xf numFmtId="44" fontId="11" fillId="0" borderId="17" xfId="14" applyFont="1" applyBorder="1" applyAlignment="1">
      <alignment horizontal="right" vertical="top"/>
    </xf>
    <xf numFmtId="0" fontId="11" fillId="0" borderId="17" xfId="14" applyNumberFormat="1" applyFont="1" applyBorder="1" applyAlignment="1">
      <alignment horizontal="left" vertical="center" wrapText="1"/>
    </xf>
    <xf numFmtId="0" fontId="13" fillId="0" borderId="17" xfId="14" applyNumberFormat="1" applyFont="1" applyBorder="1" applyAlignment="1">
      <alignment horizontal="left" wrapText="1"/>
    </xf>
    <xf numFmtId="0" fontId="13" fillId="12" borderId="11" xfId="0" applyFont="1" applyFill="1" applyBorder="1" applyAlignment="1">
      <alignment wrapText="1"/>
    </xf>
    <xf numFmtId="0" fontId="11" fillId="0" borderId="17" xfId="14" applyNumberFormat="1" applyFont="1" applyFill="1" applyBorder="1" applyAlignment="1">
      <alignment horizontal="left"/>
    </xf>
    <xf numFmtId="44" fontId="11" fillId="21" borderId="29" xfId="14" applyFont="1" applyFill="1" applyBorder="1" applyAlignment="1" applyProtection="1">
      <alignment horizontal="center"/>
      <protection locked="0"/>
    </xf>
    <xf numFmtId="0" fontId="11" fillId="20" borderId="29" xfId="14" applyNumberFormat="1" applyFont="1" applyFill="1" applyBorder="1" applyAlignment="1" applyProtection="1">
      <alignment horizontal="center"/>
      <protection locked="0"/>
    </xf>
    <xf numFmtId="0" fontId="11" fillId="0" borderId="19" xfId="0" applyFont="1" applyFill="1" applyBorder="1"/>
    <xf numFmtId="0" fontId="11" fillId="0" borderId="22" xfId="0" applyFont="1" applyFill="1" applyBorder="1"/>
    <xf numFmtId="0" fontId="11" fillId="0" borderId="24" xfId="0" applyFont="1" applyFill="1" applyBorder="1" applyProtection="1">
      <protection locked="0"/>
    </xf>
    <xf numFmtId="0" fontId="11" fillId="12" borderId="41" xfId="0" applyFont="1" applyFill="1" applyBorder="1" applyAlignment="1" applyProtection="1">
      <alignment horizontal="center" vertical="center"/>
      <protection locked="0"/>
    </xf>
    <xf numFmtId="0" fontId="11" fillId="0" borderId="41" xfId="0" applyFont="1" applyFill="1" applyBorder="1"/>
    <xf numFmtId="0" fontId="11" fillId="0" borderId="41" xfId="0" applyFont="1" applyBorder="1" applyProtection="1">
      <protection locked="0"/>
    </xf>
    <xf numFmtId="0" fontId="11" fillId="12" borderId="42" xfId="0" applyFont="1" applyFill="1" applyBorder="1" applyAlignment="1" applyProtection="1">
      <alignment horizontal="center" vertical="center"/>
      <protection locked="0"/>
    </xf>
    <xf numFmtId="44" fontId="11" fillId="21" borderId="29" xfId="14" applyFont="1" applyFill="1" applyBorder="1" applyAlignment="1">
      <alignment horizontal="center"/>
    </xf>
    <xf numFmtId="44" fontId="11" fillId="20" borderId="29" xfId="14" applyFont="1" applyFill="1" applyBorder="1" applyAlignment="1" applyProtection="1">
      <alignment horizontal="center"/>
      <protection locked="0"/>
    </xf>
    <xf numFmtId="0" fontId="11" fillId="0" borderId="24" xfId="0" applyFont="1" applyFill="1" applyBorder="1" applyAlignment="1">
      <alignment vertical="center"/>
    </xf>
    <xf numFmtId="0" fontId="11" fillId="0" borderId="1" xfId="0" applyFont="1" applyBorder="1" applyAlignment="1" applyProtection="1">
      <alignment wrapText="1"/>
      <protection locked="0"/>
    </xf>
    <xf numFmtId="0" fontId="11" fillId="0" borderId="22" xfId="0" applyFont="1" applyFill="1" applyBorder="1" applyAlignment="1">
      <alignment wrapText="1"/>
    </xf>
    <xf numFmtId="0" fontId="13" fillId="0" borderId="1" xfId="0" applyFont="1" applyBorder="1" applyAlignment="1" applyProtection="1">
      <alignment vertical="center" wrapText="1"/>
      <protection locked="0"/>
    </xf>
    <xf numFmtId="0" fontId="13" fillId="12" borderId="11" xfId="0" applyFont="1" applyFill="1" applyBorder="1" applyAlignment="1">
      <alignment vertical="center" wrapText="1"/>
    </xf>
    <xf numFmtId="0" fontId="11" fillId="0" borderId="16" xfId="0" applyFont="1" applyBorder="1" applyAlignment="1" applyProtection="1">
      <alignment vertical="center"/>
      <protection locked="0"/>
    </xf>
    <xf numFmtId="2" fontId="11" fillId="0" borderId="20" xfId="14" applyNumberFormat="1" applyFont="1" applyBorder="1" applyAlignment="1"/>
    <xf numFmtId="2" fontId="11" fillId="0" borderId="27" xfId="14" applyNumberFormat="1" applyFont="1" applyBorder="1" applyAlignment="1"/>
    <xf numFmtId="2" fontId="11" fillId="0" borderId="18" xfId="14" applyNumberFormat="1" applyFont="1" applyBorder="1" applyAlignment="1">
      <alignment horizontal="left"/>
    </xf>
    <xf numFmtId="2" fontId="11" fillId="0" borderId="29" xfId="14" applyNumberFormat="1" applyFont="1" applyBorder="1" applyAlignment="1">
      <alignment horizontal="center"/>
    </xf>
    <xf numFmtId="44" fontId="21" fillId="0" borderId="0" xfId="14" applyNumberFormat="1" applyFont="1" applyBorder="1" applyAlignment="1">
      <alignment horizontal="center" vertical="center"/>
    </xf>
    <xf numFmtId="0" fontId="32" fillId="0" borderId="0" xfId="0" applyFont="1" applyFill="1" applyAlignment="1">
      <alignment horizontal="left" vertical="center" wrapText="1"/>
    </xf>
    <xf numFmtId="44" fontId="7" fillId="0" borderId="0" xfId="14"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wrapText="1"/>
    </xf>
    <xf numFmtId="0" fontId="0" fillId="0" borderId="0" xfId="0" applyFill="1" applyAlignment="1">
      <alignment wrapText="1"/>
    </xf>
    <xf numFmtId="0" fontId="33" fillId="12" borderId="1" xfId="0" applyFont="1" applyFill="1" applyBorder="1" applyAlignment="1">
      <alignment horizontal="left"/>
    </xf>
    <xf numFmtId="0" fontId="33" fillId="0" borderId="0" xfId="0" applyFont="1" applyBorder="1" applyAlignment="1">
      <alignment horizontal="left"/>
    </xf>
    <xf numFmtId="44" fontId="18" fillId="0" borderId="23" xfId="14" applyFont="1" applyBorder="1" applyAlignment="1">
      <alignment horizontal="center"/>
    </xf>
    <xf numFmtId="0" fontId="18" fillId="0" borderId="23" xfId="14" applyNumberFormat="1" applyFont="1" applyBorder="1" applyAlignment="1">
      <alignment horizontal="center" wrapText="1"/>
    </xf>
    <xf numFmtId="2" fontId="18" fillId="0" borderId="23" xfId="14" applyNumberFormat="1" applyFont="1" applyBorder="1" applyAlignment="1">
      <alignment horizontal="center" wrapText="1"/>
    </xf>
    <xf numFmtId="44" fontId="18" fillId="0" borderId="23" xfId="14" applyFont="1" applyBorder="1" applyAlignment="1">
      <alignment horizontal="center" wrapText="1"/>
    </xf>
    <xf numFmtId="44" fontId="18" fillId="0" borderId="0" xfId="14" applyFont="1" applyBorder="1" applyAlignment="1">
      <alignment horizontal="center" wrapText="1"/>
    </xf>
    <xf numFmtId="44" fontId="18" fillId="0" borderId="17" xfId="14" applyFont="1" applyFill="1" applyBorder="1" applyAlignment="1">
      <alignment horizontal="center" wrapText="1"/>
    </xf>
    <xf numFmtId="44" fontId="18" fillId="0" borderId="17" xfId="14" applyFont="1" applyBorder="1" applyAlignment="1">
      <alignment horizontal="center" wrapText="1"/>
    </xf>
    <xf numFmtId="0" fontId="34" fillId="0" borderId="17" xfId="0" applyFont="1" applyBorder="1"/>
    <xf numFmtId="0" fontId="34" fillId="0" borderId="0" xfId="0" applyFont="1"/>
    <xf numFmtId="0" fontId="35" fillId="0" borderId="0" xfId="0" applyFont="1"/>
    <xf numFmtId="0" fontId="9" fillId="0" borderId="17" xfId="14" applyNumberFormat="1" applyFont="1" applyFill="1" applyBorder="1" applyAlignment="1">
      <alignment horizontal="center" vertical="center"/>
    </xf>
    <xf numFmtId="0" fontId="10" fillId="26" borderId="21" xfId="14" applyNumberFormat="1" applyFont="1" applyFill="1" applyBorder="1" applyAlignment="1">
      <alignment horizontal="center"/>
    </xf>
    <xf numFmtId="2" fontId="10" fillId="26" borderId="21" xfId="14" applyNumberFormat="1" applyFont="1" applyFill="1" applyBorder="1" applyAlignment="1">
      <alignment horizontal="center"/>
    </xf>
    <xf numFmtId="44" fontId="7" fillId="12" borderId="1" xfId="14" applyFont="1" applyFill="1" applyBorder="1" applyAlignment="1">
      <alignment horizontal="center" vertical="center" wrapText="1"/>
    </xf>
    <xf numFmtId="44" fontId="7" fillId="15" borderId="17" xfId="14" applyFont="1" applyFill="1" applyBorder="1" applyAlignment="1">
      <alignment horizontal="center" wrapText="1"/>
    </xf>
    <xf numFmtId="0" fontId="13" fillId="0" borderId="4" xfId="0" applyFont="1" applyBorder="1"/>
    <xf numFmtId="44" fontId="11" fillId="0" borderId="6" xfId="14" applyFont="1" applyBorder="1" applyAlignment="1">
      <alignment horizontal="center"/>
    </xf>
    <xf numFmtId="2" fontId="18" fillId="0" borderId="0" xfId="0" applyNumberFormat="1" applyFont="1" applyFill="1" applyBorder="1" applyAlignment="1">
      <alignment horizontal="center"/>
    </xf>
    <xf numFmtId="44" fontId="10" fillId="0" borderId="31" xfId="14" applyFont="1" applyFill="1" applyBorder="1" applyAlignment="1">
      <alignment horizontal="center"/>
    </xf>
    <xf numFmtId="3" fontId="28" fillId="0" borderId="2" xfId="0" applyNumberFormat="1" applyFont="1" applyBorder="1" applyAlignment="1">
      <alignment horizontal="right"/>
    </xf>
    <xf numFmtId="3" fontId="11" fillId="0" borderId="0" xfId="0" applyNumberFormat="1" applyFont="1" applyBorder="1" applyAlignment="1">
      <alignment vertical="center"/>
    </xf>
    <xf numFmtId="3" fontId="11" fillId="0" borderId="3" xfId="0" applyNumberFormat="1" applyFont="1" applyBorder="1" applyAlignment="1">
      <alignment horizontal="center"/>
    </xf>
    <xf numFmtId="44" fontId="28" fillId="0" borderId="12" xfId="14" applyFont="1" applyBorder="1" applyAlignment="1">
      <alignment horizontal="center" vertical="center"/>
    </xf>
    <xf numFmtId="0" fontId="7" fillId="10" borderId="16" xfId="14" applyNumberFormat="1" applyFont="1" applyFill="1" applyBorder="1" applyAlignment="1">
      <alignment horizontal="center" vertical="center" wrapText="1"/>
    </xf>
    <xf numFmtId="0" fontId="7" fillId="25" borderId="16" xfId="14" applyNumberFormat="1" applyFont="1" applyFill="1" applyBorder="1" applyAlignment="1">
      <alignment horizontal="center" vertical="center" wrapText="1"/>
    </xf>
    <xf numFmtId="3" fontId="11" fillId="0" borderId="3" xfId="0" applyNumberFormat="1" applyFont="1" applyBorder="1" applyAlignment="1">
      <alignment horizontal="right"/>
    </xf>
    <xf numFmtId="0" fontId="15" fillId="0" borderId="0" xfId="0" applyFont="1" applyFill="1"/>
    <xf numFmtId="0" fontId="7" fillId="0" borderId="0" xfId="0" applyFont="1" applyFill="1" applyBorder="1"/>
    <xf numFmtId="0" fontId="7" fillId="0" borderId="0" xfId="14" applyNumberFormat="1" applyFont="1" applyBorder="1" applyAlignment="1">
      <alignment horizontal="center" vertical="center" wrapText="1"/>
    </xf>
    <xf numFmtId="44" fontId="7" fillId="2" borderId="17" xfId="14" applyFont="1" applyFill="1" applyBorder="1" applyAlignment="1">
      <alignment horizontal="center" vertical="center" wrapText="1"/>
    </xf>
    <xf numFmtId="44" fontId="7" fillId="3" borderId="17" xfId="14" applyFont="1" applyFill="1" applyBorder="1" applyAlignment="1">
      <alignment horizontal="center" vertical="center" wrapText="1"/>
    </xf>
    <xf numFmtId="44" fontId="11" fillId="0" borderId="28" xfId="14" applyFont="1" applyFill="1" applyBorder="1" applyAlignment="1">
      <alignment horizontal="center"/>
    </xf>
    <xf numFmtId="44" fontId="11" fillId="0" borderId="43" xfId="14" applyFont="1" applyFill="1" applyBorder="1" applyAlignment="1">
      <alignment horizontal="center"/>
    </xf>
    <xf numFmtId="0" fontId="8" fillId="0" borderId="0" xfId="0" applyFont="1" applyAlignment="1">
      <alignment vertical="center"/>
    </xf>
    <xf numFmtId="0" fontId="11" fillId="22" borderId="17" xfId="0" applyFont="1" applyFill="1" applyBorder="1" applyAlignment="1" applyProtection="1">
      <alignment vertical="center"/>
      <protection locked="0"/>
    </xf>
    <xf numFmtId="165" fontId="22" fillId="0" borderId="0" xfId="0" applyNumberFormat="1" applyFont="1" applyBorder="1"/>
    <xf numFmtId="44" fontId="7" fillId="5" borderId="22" xfId="14" applyFont="1" applyFill="1" applyBorder="1"/>
    <xf numFmtId="2" fontId="12" fillId="0" borderId="0" xfId="15" applyNumberFormat="1" applyFont="1" applyFill="1" applyBorder="1" applyAlignment="1"/>
    <xf numFmtId="44" fontId="7" fillId="5" borderId="44" xfId="14" applyFont="1" applyFill="1" applyBorder="1"/>
    <xf numFmtId="44" fontId="11" fillId="0" borderId="0" xfId="14" applyFont="1" applyFill="1" applyBorder="1" applyAlignment="1">
      <alignment vertical="center"/>
    </xf>
    <xf numFmtId="3" fontId="11" fillId="12" borderId="1" xfId="0" applyNumberFormat="1" applyFont="1" applyFill="1" applyBorder="1" applyAlignment="1">
      <alignment vertical="center"/>
    </xf>
    <xf numFmtId="44" fontId="11" fillId="20" borderId="19" xfId="14" applyFont="1" applyFill="1" applyBorder="1" applyAlignment="1">
      <alignment horizontal="center"/>
    </xf>
    <xf numFmtId="0" fontId="11" fillId="0" borderId="19" xfId="14" applyNumberFormat="1" applyFont="1" applyBorder="1" applyAlignment="1">
      <alignment horizontal="left"/>
    </xf>
    <xf numFmtId="0" fontId="11" fillId="0" borderId="19" xfId="14" applyNumberFormat="1" applyFont="1" applyBorder="1" applyAlignment="1">
      <alignment horizontal="center"/>
    </xf>
    <xf numFmtId="0" fontId="11" fillId="0" borderId="37" xfId="0" applyFont="1" applyFill="1" applyBorder="1" applyAlignment="1">
      <alignment vertical="center"/>
    </xf>
    <xf numFmtId="44" fontId="11" fillId="21" borderId="35" xfId="14" applyFont="1" applyFill="1" applyBorder="1" applyAlignment="1">
      <alignment horizontal="center"/>
    </xf>
    <xf numFmtId="0" fontId="11" fillId="0" borderId="22" xfId="14" applyNumberFormat="1" applyFont="1" applyBorder="1" applyAlignment="1">
      <alignment horizontal="left" vertical="center"/>
    </xf>
    <xf numFmtId="0" fontId="11" fillId="0" borderId="22" xfId="14" applyNumberFormat="1" applyFont="1" applyBorder="1" applyAlignment="1">
      <alignment horizontal="center"/>
    </xf>
    <xf numFmtId="0" fontId="13" fillId="12" borderId="1" xfId="0" applyFont="1" applyFill="1" applyBorder="1" applyAlignment="1">
      <alignment vertical="center" wrapText="1"/>
    </xf>
    <xf numFmtId="44" fontId="11" fillId="20" borderId="17" xfId="14" applyFont="1" applyFill="1" applyBorder="1" applyAlignment="1">
      <alignment horizontal="center" vertical="center"/>
    </xf>
    <xf numFmtId="44" fontId="8" fillId="0" borderId="17" xfId="14" applyFont="1" applyBorder="1" applyAlignment="1">
      <alignment vertical="center"/>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3" fillId="27" borderId="7" xfId="0" applyFont="1" applyFill="1" applyBorder="1"/>
    <xf numFmtId="44" fontId="11" fillId="27" borderId="8" xfId="14" applyFont="1" applyFill="1" applyBorder="1" applyAlignment="1">
      <alignment horizontal="center"/>
    </xf>
    <xf numFmtId="0" fontId="13" fillId="27" borderId="0" xfId="0" applyFont="1" applyFill="1" applyBorder="1"/>
    <xf numFmtId="0" fontId="17" fillId="0" borderId="0" xfId="14" applyNumberFormat="1" applyFont="1" applyBorder="1" applyAlignment="1">
      <alignment horizontal="center"/>
    </xf>
    <xf numFmtId="44" fontId="17" fillId="0" borderId="0" xfId="14" applyNumberFormat="1" applyFont="1" applyBorder="1" applyAlignment="1">
      <alignment horizontal="center"/>
    </xf>
    <xf numFmtId="44" fontId="17" fillId="27" borderId="0" xfId="14" applyFont="1" applyFill="1" applyBorder="1" applyAlignment="1">
      <alignment horizontal="right"/>
    </xf>
    <xf numFmtId="0" fontId="13" fillId="0" borderId="0" xfId="0" applyFont="1" applyFill="1"/>
    <xf numFmtId="0" fontId="13" fillId="0" borderId="7" xfId="0" applyFont="1" applyFill="1" applyBorder="1"/>
    <xf numFmtId="44" fontId="11" fillId="0" borderId="8" xfId="14" applyFont="1" applyFill="1" applyBorder="1" applyAlignment="1">
      <alignment horizontal="center"/>
    </xf>
    <xf numFmtId="165" fontId="7" fillId="0" borderId="0" xfId="14" applyNumberFormat="1" applyFont="1" applyFill="1" applyBorder="1"/>
    <xf numFmtId="165" fontId="7" fillId="0" borderId="0" xfId="0" applyNumberFormat="1" applyFont="1" applyFill="1" applyBorder="1"/>
    <xf numFmtId="0" fontId="8" fillId="0" borderId="0" xfId="0" applyFont="1" applyFill="1" applyBorder="1"/>
    <xf numFmtId="0" fontId="33" fillId="0" borderId="4" xfId="0" applyFont="1" applyFill="1" applyBorder="1" applyAlignment="1"/>
    <xf numFmtId="0" fontId="33" fillId="0" borderId="6" xfId="0" applyFont="1" applyFill="1" applyBorder="1" applyAlignment="1"/>
    <xf numFmtId="44" fontId="13" fillId="0" borderId="0" xfId="14" applyFont="1" applyFill="1" applyBorder="1" applyAlignment="1">
      <alignment horizontal="center" vertical="center" wrapText="1"/>
    </xf>
    <xf numFmtId="0" fontId="17" fillId="0" borderId="0" xfId="14" applyNumberFormat="1" applyFont="1" applyBorder="1" applyAlignment="1">
      <alignment horizontal="center" vertical="center" wrapText="1"/>
    </xf>
    <xf numFmtId="0" fontId="30" fillId="0" borderId="17" xfId="0" applyFont="1" applyFill="1" applyBorder="1" applyAlignment="1">
      <alignment horizontal="left" vertical="center"/>
    </xf>
    <xf numFmtId="0" fontId="30" fillId="0" borderId="18" xfId="0" applyFont="1" applyFill="1" applyBorder="1" applyAlignment="1">
      <alignment horizontal="left" vertical="center"/>
    </xf>
    <xf numFmtId="0" fontId="27" fillId="0" borderId="20" xfId="0" applyFont="1" applyFill="1" applyBorder="1" applyAlignment="1" applyProtection="1">
      <alignment horizontal="left" vertical="center" wrapText="1"/>
    </xf>
    <xf numFmtId="0" fontId="27" fillId="0" borderId="27" xfId="0" applyFont="1" applyFill="1" applyBorder="1" applyAlignment="1" applyProtection="1">
      <alignment horizontal="left" vertical="center" wrapText="1"/>
    </xf>
    <xf numFmtId="0" fontId="27" fillId="0" borderId="38" xfId="0" applyFont="1" applyFill="1" applyBorder="1" applyAlignment="1" applyProtection="1">
      <alignment horizontal="left" vertical="center" wrapText="1"/>
    </xf>
    <xf numFmtId="0" fontId="27" fillId="0" borderId="33"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35" xfId="0" applyFont="1" applyFill="1" applyBorder="1" applyAlignment="1" applyProtection="1">
      <alignment horizontal="left" vertical="center" wrapText="1"/>
    </xf>
    <xf numFmtId="0" fontId="13" fillId="0" borderId="20" xfId="0" applyFont="1" applyBorder="1" applyAlignment="1" applyProtection="1">
      <alignment horizontal="left" vertical="center" wrapText="1"/>
    </xf>
    <xf numFmtId="0" fontId="13" fillId="0" borderId="9" xfId="0" applyFont="1" applyBorder="1" applyAlignment="1" applyProtection="1">
      <alignment horizontal="left" vertical="center" wrapText="1"/>
    </xf>
    <xf numFmtId="0" fontId="13" fillId="0" borderId="27" xfId="0" applyFont="1" applyBorder="1" applyAlignment="1" applyProtection="1">
      <alignment horizontal="left" vertical="center" wrapText="1"/>
    </xf>
    <xf numFmtId="0" fontId="13" fillId="0" borderId="38"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33"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13" fillId="0" borderId="23" xfId="0" applyFont="1" applyBorder="1" applyAlignment="1" applyProtection="1">
      <alignment horizontal="left" vertical="center" wrapText="1"/>
    </xf>
    <xf numFmtId="0" fontId="13" fillId="0" borderId="35" xfId="0" applyFont="1" applyBorder="1" applyAlignment="1" applyProtection="1">
      <alignment horizontal="left" vertical="center" wrapText="1"/>
    </xf>
    <xf numFmtId="0" fontId="28" fillId="5" borderId="4" xfId="0" applyFont="1" applyFill="1" applyBorder="1" applyAlignment="1">
      <alignment horizontal="center" vertical="center" wrapText="1"/>
    </xf>
    <xf numFmtId="0" fontId="0" fillId="5" borderId="5" xfId="0" applyFill="1" applyBorder="1" applyAlignment="1">
      <alignment vertical="center" wrapText="1"/>
    </xf>
    <xf numFmtId="0" fontId="0" fillId="5" borderId="6" xfId="0" applyFill="1" applyBorder="1" applyAlignment="1">
      <alignment vertical="center" wrapText="1"/>
    </xf>
    <xf numFmtId="0" fontId="0" fillId="5" borderId="11" xfId="0" applyFill="1" applyBorder="1" applyAlignment="1">
      <alignment vertical="center" wrapText="1"/>
    </xf>
    <xf numFmtId="0" fontId="0" fillId="5" borderId="12" xfId="0" applyFill="1" applyBorder="1" applyAlignment="1">
      <alignment vertical="center" wrapText="1"/>
    </xf>
    <xf numFmtId="0" fontId="0" fillId="5" borderId="13" xfId="0" applyFill="1" applyBorder="1" applyAlignment="1">
      <alignment vertical="center" wrapText="1"/>
    </xf>
    <xf numFmtId="0" fontId="23" fillId="0" borderId="18" xfId="0" applyFont="1" applyFill="1" applyBorder="1" applyAlignment="1">
      <alignment horizontal="left"/>
    </xf>
    <xf numFmtId="0" fontId="23" fillId="0" borderId="28" xfId="0" applyFont="1" applyFill="1" applyBorder="1" applyAlignment="1">
      <alignment horizontal="left"/>
    </xf>
    <xf numFmtId="0" fontId="23" fillId="0" borderId="29" xfId="0" applyFont="1" applyFill="1" applyBorder="1" applyAlignment="1">
      <alignment horizontal="left"/>
    </xf>
    <xf numFmtId="0" fontId="13" fillId="0" borderId="18" xfId="0" applyFont="1" applyFill="1" applyBorder="1" applyAlignment="1" applyProtection="1">
      <alignment horizontal="left" vertical="center"/>
    </xf>
    <xf numFmtId="0" fontId="13" fillId="0" borderId="28" xfId="0" applyFont="1" applyFill="1" applyBorder="1" applyAlignment="1" applyProtection="1">
      <alignment horizontal="left" vertical="center"/>
    </xf>
    <xf numFmtId="0" fontId="13" fillId="0" borderId="29" xfId="0" applyFont="1" applyFill="1" applyBorder="1" applyAlignment="1" applyProtection="1">
      <alignment horizontal="left" vertical="center"/>
    </xf>
    <xf numFmtId="0" fontId="23" fillId="0" borderId="17" xfId="0" applyFont="1" applyFill="1" applyBorder="1" applyAlignment="1">
      <alignment horizontal="left" vertical="center"/>
    </xf>
    <xf numFmtId="0" fontId="17" fillId="18" borderId="4" xfId="0" applyFont="1" applyFill="1" applyBorder="1" applyAlignment="1" applyProtection="1">
      <alignment horizontal="left" vertical="center"/>
    </xf>
    <xf numFmtId="0" fontId="17" fillId="18" borderId="5" xfId="0" applyFont="1" applyFill="1" applyBorder="1" applyAlignment="1">
      <alignment horizontal="left" vertical="center"/>
    </xf>
    <xf numFmtId="0" fontId="29" fillId="0" borderId="6" xfId="0" applyFont="1" applyBorder="1" applyAlignment="1">
      <alignment vertical="center"/>
    </xf>
    <xf numFmtId="0" fontId="17" fillId="18" borderId="11" xfId="0" applyFont="1" applyFill="1" applyBorder="1" applyAlignment="1">
      <alignment horizontal="left" vertical="center"/>
    </xf>
    <xf numFmtId="0" fontId="17" fillId="18" borderId="12" xfId="0" applyFont="1" applyFill="1" applyBorder="1" applyAlignment="1">
      <alignment horizontal="left" vertical="center"/>
    </xf>
    <xf numFmtId="0" fontId="17" fillId="18" borderId="0" xfId="0" applyFont="1" applyFill="1" applyBorder="1" applyAlignment="1">
      <alignment horizontal="left" vertical="center"/>
    </xf>
    <xf numFmtId="0" fontId="29" fillId="0" borderId="8" xfId="0" applyFont="1" applyBorder="1" applyAlignment="1">
      <alignment vertical="center"/>
    </xf>
    <xf numFmtId="0" fontId="11" fillId="22" borderId="30" xfId="0" applyFont="1" applyFill="1" applyBorder="1" applyAlignment="1" applyProtection="1">
      <alignment horizontal="left" vertical="center" wrapText="1"/>
    </xf>
    <xf numFmtId="0" fontId="11" fillId="22" borderId="36" xfId="0" applyFont="1" applyFill="1" applyBorder="1" applyAlignment="1" applyProtection="1">
      <alignment horizontal="left" vertical="center" wrapText="1"/>
    </xf>
    <xf numFmtId="0" fontId="11" fillId="22" borderId="31" xfId="0" applyFont="1" applyFill="1" applyBorder="1" applyAlignment="1" applyProtection="1">
      <alignment horizontal="left" vertical="center" wrapText="1"/>
    </xf>
    <xf numFmtId="0" fontId="17" fillId="19" borderId="4" xfId="0" applyFont="1" applyFill="1" applyBorder="1" applyAlignment="1" applyProtection="1">
      <alignment horizontal="left" vertical="center"/>
    </xf>
    <xf numFmtId="0" fontId="17" fillId="19" borderId="5" xfId="0" applyFont="1" applyFill="1" applyBorder="1" applyAlignment="1">
      <alignment horizontal="left" vertical="center"/>
    </xf>
    <xf numFmtId="0" fontId="17" fillId="19" borderId="6" xfId="0" applyFont="1" applyFill="1" applyBorder="1" applyAlignment="1">
      <alignment vertical="center"/>
    </xf>
    <xf numFmtId="0" fontId="17" fillId="19" borderId="11" xfId="0" applyFont="1" applyFill="1" applyBorder="1" applyAlignment="1">
      <alignment horizontal="left" vertical="center"/>
    </xf>
    <xf numFmtId="0" fontId="17" fillId="19" borderId="12" xfId="0" applyFont="1" applyFill="1" applyBorder="1" applyAlignment="1">
      <alignment horizontal="left" vertical="center"/>
    </xf>
    <xf numFmtId="0" fontId="17" fillId="19" borderId="13" xfId="0" applyFont="1" applyFill="1" applyBorder="1" applyAlignment="1">
      <alignment vertical="center"/>
    </xf>
    <xf numFmtId="0" fontId="13" fillId="0" borderId="4" xfId="0" applyFont="1" applyFill="1" applyBorder="1" applyAlignment="1" applyProtection="1">
      <alignment horizontal="left" vertical="center" wrapText="1"/>
    </xf>
    <xf numFmtId="0" fontId="13" fillId="0" borderId="5"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8"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7" fillId="15" borderId="4" xfId="0" applyFont="1" applyFill="1" applyBorder="1" applyAlignment="1" applyProtection="1">
      <alignment horizontal="left" vertical="center" wrapText="1"/>
    </xf>
    <xf numFmtId="0" fontId="17" fillId="15" borderId="5" xfId="0" applyFont="1" applyFill="1" applyBorder="1" applyAlignment="1" applyProtection="1">
      <alignment horizontal="left" vertical="center" wrapText="1"/>
    </xf>
    <xf numFmtId="0" fontId="17" fillId="15" borderId="6" xfId="0" applyFont="1" applyFill="1" applyBorder="1" applyAlignment="1" applyProtection="1">
      <alignment horizontal="left" vertical="center" wrapText="1"/>
    </xf>
    <xf numFmtId="0" fontId="17" fillId="15" borderId="11" xfId="0" applyFont="1" applyFill="1" applyBorder="1" applyAlignment="1" applyProtection="1">
      <alignment horizontal="left" vertical="center" wrapText="1"/>
    </xf>
    <xf numFmtId="0" fontId="17" fillId="15" borderId="12" xfId="0" applyFont="1" applyFill="1" applyBorder="1" applyAlignment="1" applyProtection="1">
      <alignment horizontal="left" vertical="center" wrapText="1"/>
    </xf>
    <xf numFmtId="0" fontId="17" fillId="15" borderId="13" xfId="0" applyFont="1" applyFill="1" applyBorder="1" applyAlignment="1" applyProtection="1">
      <alignment horizontal="left" vertical="center" wrapText="1"/>
    </xf>
    <xf numFmtId="0" fontId="13" fillId="0" borderId="22" xfId="0" applyFont="1" applyBorder="1" applyAlignment="1">
      <alignment horizontal="left" vertical="center" wrapText="1"/>
    </xf>
    <xf numFmtId="0" fontId="13" fillId="0" borderId="17" xfId="0" applyFont="1" applyBorder="1" applyAlignment="1">
      <alignment horizontal="left" vertical="center" wrapText="1"/>
    </xf>
    <xf numFmtId="0" fontId="13" fillId="0" borderId="17" xfId="0" applyFont="1" applyBorder="1" applyAlignment="1">
      <alignment horizontal="left" vertical="center"/>
    </xf>
    <xf numFmtId="0" fontId="17" fillId="16" borderId="30" xfId="0" applyFont="1" applyFill="1" applyBorder="1" applyAlignment="1" applyProtection="1">
      <alignment horizontal="left" vertical="center" wrapText="1"/>
    </xf>
    <xf numFmtId="0" fontId="17" fillId="16" borderId="36" xfId="0" applyFont="1" applyFill="1" applyBorder="1" applyAlignment="1" applyProtection="1">
      <alignment horizontal="left" vertical="center" wrapText="1"/>
    </xf>
    <xf numFmtId="0" fontId="17" fillId="16" borderId="31"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xf>
    <xf numFmtId="0" fontId="30" fillId="0" borderId="18" xfId="0" applyFont="1" applyFill="1" applyBorder="1" applyAlignment="1" applyProtection="1">
      <alignment horizontal="left" vertical="center"/>
    </xf>
    <xf numFmtId="0" fontId="17" fillId="17" borderId="4" xfId="0" applyFont="1" applyFill="1" applyBorder="1" applyAlignment="1">
      <alignment vertical="center"/>
    </xf>
    <xf numFmtId="0" fontId="17" fillId="17" borderId="5" xfId="0" applyFont="1" applyFill="1" applyBorder="1" applyAlignment="1">
      <alignment vertical="center"/>
    </xf>
    <xf numFmtId="0" fontId="17" fillId="0" borderId="5" xfId="0" applyFont="1" applyBorder="1" applyAlignment="1">
      <alignment vertical="center"/>
    </xf>
    <xf numFmtId="0" fontId="17" fillId="17" borderId="11" xfId="0" applyFont="1" applyFill="1" applyBorder="1" applyAlignment="1">
      <alignment vertical="center"/>
    </xf>
    <xf numFmtId="0" fontId="17" fillId="17" borderId="12" xfId="0" applyFont="1" applyFill="1" applyBorder="1" applyAlignment="1">
      <alignment vertical="center"/>
    </xf>
    <xf numFmtId="0" fontId="17" fillId="0" borderId="0" xfId="0" applyFont="1" applyBorder="1" applyAlignment="1">
      <alignment vertical="center"/>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xf numFmtId="0" fontId="13" fillId="0" borderId="11" xfId="0" applyFont="1" applyBorder="1" applyAlignment="1">
      <alignment horizontal="left" wrapText="1"/>
    </xf>
    <xf numFmtId="0" fontId="13" fillId="0" borderId="12" xfId="0" applyFont="1" applyBorder="1" applyAlignment="1">
      <alignment horizontal="left" wrapText="1"/>
    </xf>
    <xf numFmtId="0" fontId="13" fillId="0" borderId="13" xfId="0" applyFont="1" applyBorder="1" applyAlignment="1">
      <alignment horizontal="left" wrapText="1"/>
    </xf>
    <xf numFmtId="0" fontId="14" fillId="6" borderId="22"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0" fontId="30" fillId="0" borderId="17"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13" fillId="0" borderId="17" xfId="0" applyFont="1" applyFill="1" applyBorder="1" applyAlignment="1" applyProtection="1">
      <alignment horizontal="left" vertical="center" wrapText="1"/>
    </xf>
    <xf numFmtId="0" fontId="23" fillId="0" borderId="22" xfId="0" applyFont="1" applyFill="1" applyBorder="1" applyAlignment="1">
      <alignment horizontal="left" vertical="center"/>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8" xfId="0" applyFont="1" applyBorder="1" applyAlignment="1" applyProtection="1">
      <alignment horizontal="left" vertical="center" wrapText="1"/>
    </xf>
    <xf numFmtId="0" fontId="13" fillId="0" borderId="28" xfId="0" applyFont="1" applyBorder="1" applyAlignment="1" applyProtection="1">
      <alignment horizontal="left" vertical="center" wrapText="1"/>
    </xf>
    <xf numFmtId="0" fontId="13" fillId="0" borderId="29" xfId="0" applyFont="1" applyBorder="1" applyAlignment="1" applyProtection="1">
      <alignment horizontal="left" vertical="center" wrapText="1"/>
    </xf>
    <xf numFmtId="0" fontId="13" fillId="0" borderId="17" xfId="0" applyFont="1" applyBorder="1" applyAlignment="1" applyProtection="1">
      <alignment horizontal="left" vertical="center"/>
    </xf>
    <xf numFmtId="0" fontId="13" fillId="0" borderId="18"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0" xfId="0" applyFont="1" applyAlignment="1">
      <alignment horizontal="center"/>
    </xf>
    <xf numFmtId="0" fontId="29" fillId="0" borderId="12" xfId="0" applyFont="1" applyBorder="1" applyAlignment="1">
      <alignment horizontal="left"/>
    </xf>
    <xf numFmtId="0" fontId="29" fillId="0" borderId="0" xfId="0" applyFont="1" applyBorder="1" applyAlignment="1">
      <alignment horizontal="left"/>
    </xf>
    <xf numFmtId="0" fontId="17" fillId="18" borderId="7" xfId="0" applyFont="1" applyFill="1" applyBorder="1" applyAlignment="1" applyProtection="1">
      <alignment horizontal="left" vertical="center"/>
    </xf>
    <xf numFmtId="0" fontId="17" fillId="18" borderId="0" xfId="0" applyFont="1" applyFill="1" applyBorder="1" applyAlignment="1" applyProtection="1">
      <alignment horizontal="left" vertical="center"/>
    </xf>
    <xf numFmtId="0" fontId="17" fillId="24" borderId="7" xfId="0" applyFont="1" applyFill="1" applyBorder="1" applyAlignment="1" applyProtection="1">
      <alignment horizontal="left" vertical="center"/>
    </xf>
    <xf numFmtId="0" fontId="17" fillId="24" borderId="0"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13" fillId="0" borderId="18" xfId="0" applyFont="1" applyBorder="1" applyAlignment="1" applyProtection="1">
      <alignment horizontal="left" vertical="center"/>
    </xf>
    <xf numFmtId="0" fontId="13" fillId="0" borderId="28" xfId="0" applyFont="1" applyBorder="1" applyAlignment="1" applyProtection="1">
      <alignment horizontal="left" vertical="center"/>
    </xf>
    <xf numFmtId="0" fontId="13" fillId="0" borderId="29" xfId="0" applyFont="1" applyBorder="1" applyAlignment="1" applyProtection="1">
      <alignment horizontal="left" vertical="center"/>
    </xf>
    <xf numFmtId="0" fontId="23" fillId="0" borderId="39" xfId="0" applyFont="1" applyBorder="1" applyAlignment="1">
      <alignment horizontal="left" vertical="center"/>
    </xf>
    <xf numFmtId="0" fontId="23" fillId="0" borderId="40" xfId="0" applyFont="1" applyBorder="1" applyAlignment="1">
      <alignment horizontal="left" vertical="center"/>
    </xf>
    <xf numFmtId="0" fontId="23" fillId="0" borderId="38" xfId="0" applyFont="1" applyBorder="1" applyAlignment="1">
      <alignment horizontal="left" vertical="center"/>
    </xf>
    <xf numFmtId="0" fontId="23" fillId="0" borderId="33" xfId="0" applyFont="1" applyBorder="1" applyAlignment="1">
      <alignment horizontal="left" vertical="center"/>
    </xf>
    <xf numFmtId="0" fontId="23" fillId="0" borderId="21" xfId="0" applyFont="1" applyBorder="1" applyAlignment="1">
      <alignment horizontal="left" vertical="center"/>
    </xf>
    <xf numFmtId="0" fontId="23" fillId="0" borderId="35" xfId="0" applyFont="1" applyBorder="1" applyAlignment="1">
      <alignment horizontal="left" vertical="center"/>
    </xf>
    <xf numFmtId="0" fontId="13" fillId="0" borderId="17" xfId="0" applyFont="1" applyBorder="1" applyAlignment="1">
      <alignment horizontal="left" wrapText="1"/>
    </xf>
    <xf numFmtId="0" fontId="23" fillId="0" borderId="17" xfId="0" applyFont="1" applyBorder="1" applyAlignment="1">
      <alignment horizontal="left" vertical="center"/>
    </xf>
    <xf numFmtId="0" fontId="13" fillId="0" borderId="29" xfId="0" applyFont="1" applyBorder="1" applyAlignment="1">
      <alignment horizontal="left" wrapText="1"/>
    </xf>
    <xf numFmtId="44" fontId="17" fillId="0" borderId="7" xfId="14" applyFont="1" applyBorder="1" applyAlignment="1">
      <alignment horizontal="right"/>
    </xf>
    <xf numFmtId="44" fontId="17" fillId="0" borderId="0" xfId="14" applyFont="1" applyBorder="1" applyAlignment="1">
      <alignment horizontal="right"/>
    </xf>
    <xf numFmtId="0" fontId="33" fillId="0" borderId="5" xfId="0" applyFont="1" applyFill="1" applyBorder="1" applyAlignment="1">
      <alignment horizontal="center"/>
    </xf>
    <xf numFmtId="44" fontId="13" fillId="12" borderId="2" xfId="14" applyFont="1" applyFill="1" applyBorder="1" applyAlignment="1">
      <alignment horizontal="center" vertical="center" wrapText="1"/>
    </xf>
    <xf numFmtId="44" fontId="13" fillId="12" borderId="16" xfId="14" applyFont="1" applyFill="1" applyBorder="1" applyAlignment="1">
      <alignment horizontal="center" vertical="center" wrapText="1"/>
    </xf>
    <xf numFmtId="2" fontId="11" fillId="0" borderId="17" xfId="14" applyNumberFormat="1" applyFont="1" applyBorder="1" applyAlignment="1">
      <alignment horizontal="left" vertical="center" wrapText="1"/>
    </xf>
    <xf numFmtId="44" fontId="17" fillId="0" borderId="0" xfId="14" applyFont="1" applyFill="1" applyBorder="1" applyAlignment="1">
      <alignment horizontal="center"/>
    </xf>
    <xf numFmtId="3" fontId="28" fillId="0" borderId="29" xfId="0" applyNumberFormat="1" applyFont="1" applyBorder="1" applyAlignment="1">
      <alignment horizontal="right"/>
    </xf>
    <xf numFmtId="3" fontId="28" fillId="0" borderId="17" xfId="0" applyNumberFormat="1" applyFont="1" applyBorder="1" applyAlignment="1">
      <alignment horizontal="right"/>
    </xf>
    <xf numFmtId="44" fontId="28" fillId="0" borderId="17" xfId="14" applyFont="1" applyBorder="1" applyAlignment="1">
      <alignment horizontal="center" vertical="center"/>
    </xf>
    <xf numFmtId="0" fontId="21" fillId="0" borderId="0" xfId="14" applyNumberFormat="1" applyFont="1" applyBorder="1" applyAlignment="1">
      <alignment horizontal="center" vertical="center"/>
    </xf>
    <xf numFmtId="9" fontId="21" fillId="0" borderId="0" xfId="15" applyFont="1" applyBorder="1" applyAlignment="1">
      <alignment horizontal="center" vertical="center"/>
    </xf>
    <xf numFmtId="2" fontId="12" fillId="9" borderId="0" xfId="15" applyNumberFormat="1" applyFont="1" applyFill="1" applyBorder="1" applyAlignment="1">
      <alignment horizontal="right"/>
    </xf>
    <xf numFmtId="2" fontId="11" fillId="0" borderId="18" xfId="14" applyNumberFormat="1" applyFont="1" applyBorder="1" applyAlignment="1">
      <alignment horizontal="center"/>
    </xf>
    <xf numFmtId="2" fontId="11" fillId="0" borderId="29" xfId="14" applyNumberFormat="1" applyFont="1" applyBorder="1" applyAlignment="1">
      <alignment horizontal="center"/>
    </xf>
    <xf numFmtId="2" fontId="11" fillId="0" borderId="18" xfId="14" applyNumberFormat="1" applyFont="1" applyBorder="1" applyAlignment="1">
      <alignment horizontal="center" vertical="center"/>
    </xf>
    <xf numFmtId="2" fontId="11" fillId="0" borderId="29" xfId="14" applyNumberFormat="1" applyFont="1" applyBorder="1" applyAlignment="1">
      <alignment horizontal="center" vertical="center"/>
    </xf>
    <xf numFmtId="44" fontId="17" fillId="27" borderId="0" xfId="14" applyFont="1" applyFill="1" applyBorder="1" applyAlignment="1">
      <alignment horizontal="right"/>
    </xf>
    <xf numFmtId="0" fontId="18" fillId="12" borderId="30" xfId="0" applyFont="1" applyFill="1" applyBorder="1" applyAlignment="1">
      <alignment horizontal="center"/>
    </xf>
    <xf numFmtId="0" fontId="18" fillId="12" borderId="36" xfId="0" applyFont="1" applyFill="1" applyBorder="1" applyAlignment="1">
      <alignment horizontal="center"/>
    </xf>
    <xf numFmtId="0" fontId="18" fillId="12" borderId="31" xfId="0" applyFont="1" applyFill="1" applyBorder="1" applyAlignment="1">
      <alignment horizontal="center"/>
    </xf>
    <xf numFmtId="0" fontId="11" fillId="6" borderId="30" xfId="0" applyFont="1" applyFill="1" applyBorder="1" applyAlignment="1" applyProtection="1">
      <alignment horizontal="right" vertical="center"/>
      <protection locked="0"/>
    </xf>
    <xf numFmtId="0" fontId="11" fillId="6" borderId="36" xfId="0" applyFont="1" applyFill="1" applyBorder="1" applyAlignment="1" applyProtection="1">
      <alignment horizontal="right" vertical="center"/>
      <protection locked="0"/>
    </xf>
    <xf numFmtId="0" fontId="11" fillId="6" borderId="31" xfId="0" applyFont="1" applyFill="1" applyBorder="1" applyAlignment="1" applyProtection="1">
      <alignment horizontal="right" vertical="center"/>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11" fillId="0" borderId="0" xfId="0" applyFont="1" applyBorder="1" applyAlignment="1" applyProtection="1">
      <alignment horizontal="left" vertical="center"/>
      <protection locked="0"/>
    </xf>
    <xf numFmtId="0" fontId="13" fillId="12" borderId="4" xfId="0" applyFont="1" applyFill="1" applyBorder="1" applyAlignment="1">
      <alignment horizontal="left" wrapText="1"/>
    </xf>
    <xf numFmtId="0" fontId="13" fillId="12" borderId="11" xfId="0" applyFont="1" applyFill="1" applyBorder="1" applyAlignment="1">
      <alignment horizontal="left" wrapText="1"/>
    </xf>
    <xf numFmtId="0" fontId="37" fillId="8" borderId="0" xfId="0" applyFont="1" applyFill="1" applyAlignment="1">
      <alignment horizontal="left" vertical="center"/>
    </xf>
    <xf numFmtId="0" fontId="37" fillId="8" borderId="33" xfId="0" applyFont="1" applyFill="1" applyBorder="1" applyAlignment="1">
      <alignment horizontal="left" vertical="center"/>
    </xf>
    <xf numFmtId="0" fontId="12" fillId="11" borderId="30" xfId="0" applyFont="1" applyFill="1" applyBorder="1" applyAlignment="1">
      <alignment horizontal="right"/>
    </xf>
    <xf numFmtId="0" fontId="12" fillId="11" borderId="36" xfId="0" applyFont="1" applyFill="1" applyBorder="1" applyAlignment="1">
      <alignment horizontal="right"/>
    </xf>
    <xf numFmtId="0" fontId="12" fillId="11" borderId="31" xfId="0" applyFont="1" applyFill="1" applyBorder="1" applyAlignment="1">
      <alignment horizontal="right"/>
    </xf>
    <xf numFmtId="2" fontId="11" fillId="0" borderId="18" xfId="14" applyNumberFormat="1" applyFont="1" applyBorder="1" applyAlignment="1">
      <alignment horizontal="left"/>
    </xf>
    <xf numFmtId="2" fontId="11" fillId="0" borderId="29" xfId="14" applyNumberFormat="1" applyFont="1" applyBorder="1" applyAlignment="1">
      <alignment horizontal="left"/>
    </xf>
    <xf numFmtId="2" fontId="11" fillId="0" borderId="18" xfId="14" applyNumberFormat="1" applyFont="1" applyFill="1" applyBorder="1" applyAlignment="1">
      <alignment horizontal="left"/>
    </xf>
    <xf numFmtId="2" fontId="11" fillId="0" borderId="29" xfId="14" applyNumberFormat="1" applyFont="1" applyFill="1" applyBorder="1" applyAlignment="1">
      <alignment horizontal="left"/>
    </xf>
    <xf numFmtId="2" fontId="11" fillId="0" borderId="20" xfId="14" applyNumberFormat="1" applyFont="1" applyBorder="1" applyAlignment="1">
      <alignment horizontal="center"/>
    </xf>
    <xf numFmtId="2" fontId="11" fillId="0" borderId="27" xfId="14" applyNumberFormat="1" applyFont="1" applyBorder="1" applyAlignment="1">
      <alignment horizontal="center"/>
    </xf>
    <xf numFmtId="2" fontId="11" fillId="0" borderId="21" xfId="14" applyNumberFormat="1" applyFont="1" applyBorder="1" applyAlignment="1">
      <alignment horizontal="center"/>
    </xf>
    <xf numFmtId="2" fontId="11" fillId="0" borderId="35" xfId="14" applyNumberFormat="1" applyFont="1" applyBorder="1" applyAlignment="1">
      <alignment horizontal="center"/>
    </xf>
    <xf numFmtId="0" fontId="7" fillId="0" borderId="16" xfId="0" applyFont="1" applyBorder="1" applyAlignment="1">
      <alignment horizontal="center" vertical="center" wrapText="1"/>
    </xf>
    <xf numFmtId="0" fontId="20" fillId="0" borderId="0" xfId="0" applyFont="1" applyBorder="1" applyAlignment="1" applyProtection="1">
      <alignment horizontal="right" vertical="center"/>
      <protection locked="0"/>
    </xf>
    <xf numFmtId="0" fontId="18" fillId="7" borderId="0" xfId="0" applyFont="1" applyFill="1" applyBorder="1" applyAlignment="1">
      <alignment horizontal="left"/>
    </xf>
    <xf numFmtId="0" fontId="32" fillId="14" borderId="0" xfId="0" applyFont="1" applyFill="1" applyAlignment="1">
      <alignment horizontal="left" vertical="center" wrapText="1"/>
    </xf>
    <xf numFmtId="0" fontId="32" fillId="14" borderId="0" xfId="0" applyFont="1" applyFill="1" applyBorder="1" applyAlignment="1" applyProtection="1">
      <alignment horizontal="left" vertical="center"/>
      <protection locked="0"/>
    </xf>
    <xf numFmtId="44" fontId="7" fillId="4" borderId="4" xfId="14" applyFont="1" applyFill="1" applyBorder="1" applyAlignment="1">
      <alignment horizontal="center" vertical="center" wrapText="1"/>
    </xf>
    <xf numFmtId="44" fontId="7" fillId="4" borderId="11" xfId="14" applyFont="1" applyFill="1" applyBorder="1" applyAlignment="1">
      <alignment horizontal="center" vertical="center" wrapText="1"/>
    </xf>
    <xf numFmtId="44" fontId="7" fillId="0" borderId="2" xfId="14" applyFont="1" applyBorder="1" applyAlignment="1">
      <alignment horizontal="center" vertical="center" wrapText="1"/>
    </xf>
    <xf numFmtId="44" fontId="7" fillId="0" borderId="16" xfId="14" applyFont="1" applyBorder="1" applyAlignment="1">
      <alignment horizontal="center" vertical="center" wrapText="1"/>
    </xf>
    <xf numFmtId="44" fontId="7" fillId="0" borderId="5" xfId="14" applyFont="1" applyBorder="1" applyAlignment="1">
      <alignment horizontal="center" vertical="center" wrapText="1"/>
    </xf>
    <xf numFmtId="44" fontId="7" fillId="0" borderId="12" xfId="14" applyFont="1" applyBorder="1" applyAlignment="1">
      <alignment horizontal="center" vertical="center" wrapText="1"/>
    </xf>
    <xf numFmtId="0" fontId="12" fillId="9" borderId="9" xfId="0" applyFont="1" applyFill="1" applyBorder="1" applyAlignment="1" applyProtection="1">
      <alignment horizontal="right"/>
      <protection locked="0"/>
    </xf>
    <xf numFmtId="0" fontId="13" fillId="12" borderId="2"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16" xfId="0" applyFont="1" applyFill="1" applyBorder="1" applyAlignment="1">
      <alignment horizontal="center" vertical="center" wrapText="1"/>
    </xf>
    <xf numFmtId="2" fontId="11" fillId="0" borderId="18" xfId="14" applyNumberFormat="1" applyFont="1" applyBorder="1" applyAlignment="1">
      <alignment horizontal="center" vertical="center" wrapText="1"/>
    </xf>
    <xf numFmtId="2" fontId="11" fillId="0" borderId="29" xfId="14"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wrapText="1"/>
    </xf>
    <xf numFmtId="44" fontId="7" fillId="0" borderId="6" xfId="14" applyFont="1" applyBorder="1" applyAlignment="1">
      <alignment horizontal="center" vertical="center" wrapText="1"/>
    </xf>
    <xf numFmtId="44" fontId="7" fillId="0" borderId="13" xfId="14" applyFont="1" applyBorder="1" applyAlignment="1">
      <alignment horizontal="center" vertical="center" wrapText="1"/>
    </xf>
    <xf numFmtId="44" fontId="7" fillId="0" borderId="19" xfId="14" applyFont="1" applyBorder="1" applyAlignment="1">
      <alignment horizontal="center" vertical="center" wrapText="1"/>
    </xf>
    <xf numFmtId="44" fontId="7" fillId="0" borderId="22" xfId="14" applyFont="1" applyBorder="1" applyAlignment="1">
      <alignment horizontal="center" vertical="center" wrapText="1"/>
    </xf>
    <xf numFmtId="44" fontId="11" fillId="13" borderId="20" xfId="14" applyFont="1" applyFill="1" applyBorder="1" applyAlignment="1">
      <alignment horizontal="center"/>
    </xf>
    <xf numFmtId="44" fontId="11" fillId="13" borderId="9" xfId="14" applyFont="1" applyFill="1" applyBorder="1" applyAlignment="1">
      <alignment horizontal="center"/>
    </xf>
    <xf numFmtId="44" fontId="11" fillId="13" borderId="27" xfId="14" applyFont="1" applyFill="1" applyBorder="1" applyAlignment="1">
      <alignment horizontal="center"/>
    </xf>
    <xf numFmtId="44" fontId="11" fillId="13" borderId="21" xfId="14" applyFont="1" applyFill="1" applyBorder="1" applyAlignment="1">
      <alignment horizontal="center"/>
    </xf>
    <xf numFmtId="44" fontId="11" fillId="13" borderId="23" xfId="14" applyFont="1" applyFill="1" applyBorder="1" applyAlignment="1">
      <alignment horizontal="center"/>
    </xf>
    <xf numFmtId="44" fontId="11" fillId="13" borderId="35" xfId="14" applyFont="1" applyFill="1" applyBorder="1" applyAlignment="1">
      <alignment horizontal="center"/>
    </xf>
    <xf numFmtId="44" fontId="7" fillId="4" borderId="7" xfId="14" applyFont="1" applyFill="1" applyBorder="1" applyAlignment="1">
      <alignment horizontal="center" vertical="center" wrapText="1"/>
    </xf>
    <xf numFmtId="44" fontId="7" fillId="0" borderId="3" xfId="14" applyFont="1" applyBorder="1" applyAlignment="1">
      <alignment horizontal="center" vertical="center" wrapText="1"/>
    </xf>
    <xf numFmtId="44" fontId="7" fillId="0" borderId="0" xfId="14" applyFont="1" applyBorder="1" applyAlignment="1">
      <alignment horizontal="center" vertical="center" wrapText="1"/>
    </xf>
    <xf numFmtId="44" fontId="7" fillId="0" borderId="8" xfId="14" applyFont="1" applyBorder="1" applyAlignment="1">
      <alignment horizontal="center" vertical="center" wrapText="1"/>
    </xf>
    <xf numFmtId="0" fontId="36" fillId="0" borderId="0" xfId="0" applyFont="1" applyFill="1" applyAlignment="1">
      <alignment horizontal="left" vertical="center"/>
    </xf>
    <xf numFmtId="0" fontId="36" fillId="0" borderId="33" xfId="0" applyFont="1" applyFill="1" applyBorder="1" applyAlignment="1">
      <alignment horizontal="left" vertical="center"/>
    </xf>
    <xf numFmtId="44" fontId="7" fillId="0" borderId="17" xfId="14" applyFont="1" applyBorder="1" applyAlignment="1">
      <alignment horizontal="center" vertical="center" wrapText="1"/>
    </xf>
    <xf numFmtId="0" fontId="7" fillId="0" borderId="19" xfId="14" applyNumberFormat="1" applyFont="1" applyBorder="1" applyAlignment="1">
      <alignment horizontal="center" vertical="center" wrapText="1"/>
    </xf>
    <xf numFmtId="0" fontId="7" fillId="0" borderId="22" xfId="14" applyNumberFormat="1" applyFont="1" applyBorder="1" applyAlignment="1">
      <alignment horizontal="center" vertical="center" wrapText="1"/>
    </xf>
    <xf numFmtId="0" fontId="32" fillId="14" borderId="0" xfId="0" applyFont="1" applyFill="1" applyAlignment="1">
      <alignment horizontal="left" vertical="center"/>
    </xf>
    <xf numFmtId="0" fontId="32" fillId="14" borderId="33" xfId="0" applyFont="1" applyFill="1" applyBorder="1" applyAlignment="1">
      <alignment horizontal="left" vertical="center"/>
    </xf>
    <xf numFmtId="2" fontId="7" fillId="0" borderId="19" xfId="14" applyNumberFormat="1" applyFont="1" applyBorder="1" applyAlignment="1">
      <alignment horizontal="center" vertical="center" wrapText="1"/>
    </xf>
    <xf numFmtId="2" fontId="7" fillId="0" borderId="22" xfId="14" applyNumberFormat="1" applyFont="1" applyBorder="1" applyAlignment="1">
      <alignment horizontal="center" vertical="center" wrapText="1"/>
    </xf>
    <xf numFmtId="0" fontId="31" fillId="0" borderId="0" xfId="0" applyFont="1" applyAlignment="1">
      <alignment horizontal="center"/>
    </xf>
    <xf numFmtId="0" fontId="28" fillId="0" borderId="0" xfId="0" applyFont="1" applyAlignment="1">
      <alignment horizontal="center"/>
    </xf>
    <xf numFmtId="0" fontId="17" fillId="0" borderId="0" xfId="0" applyFont="1" applyAlignment="1">
      <alignment horizontal="center"/>
    </xf>
    <xf numFmtId="44" fontId="28" fillId="0" borderId="4" xfId="14" applyFont="1" applyBorder="1" applyAlignment="1">
      <alignment horizontal="center" vertical="center"/>
    </xf>
    <xf numFmtId="44" fontId="28" fillId="0" borderId="5" xfId="14" applyFont="1" applyBorder="1" applyAlignment="1">
      <alignment horizontal="center" vertical="center"/>
    </xf>
    <xf numFmtId="44" fontId="28" fillId="0" borderId="6" xfId="14" applyFont="1" applyBorder="1" applyAlignment="1">
      <alignment horizontal="center" vertical="center"/>
    </xf>
    <xf numFmtId="0" fontId="28" fillId="0" borderId="0" xfId="0" applyFont="1" applyAlignment="1">
      <alignment horizontal="right"/>
    </xf>
    <xf numFmtId="0" fontId="28" fillId="0" borderId="0" xfId="0" applyFont="1" applyAlignment="1">
      <alignment horizontal="left"/>
    </xf>
    <xf numFmtId="0" fontId="7" fillId="0" borderId="25"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0" xfId="0" applyFont="1" applyBorder="1" applyAlignment="1" applyProtection="1">
      <alignment horizontal="left" vertical="center" wrapText="1"/>
      <protection locked="0"/>
    </xf>
    <xf numFmtId="0" fontId="13" fillId="12" borderId="4"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11" xfId="0" applyFont="1" applyFill="1" applyBorder="1" applyAlignment="1">
      <alignment horizontal="center" vertical="center" wrapText="1"/>
    </xf>
    <xf numFmtId="2" fontId="11" fillId="0" borderId="17" xfId="14" applyNumberFormat="1" applyFont="1" applyBorder="1" applyAlignment="1">
      <alignment horizontal="center"/>
    </xf>
    <xf numFmtId="0" fontId="28" fillId="0" borderId="33" xfId="0" applyFont="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44" fontId="7" fillId="13" borderId="18" xfId="14" applyFont="1" applyFill="1" applyBorder="1" applyAlignment="1">
      <alignment horizontal="center"/>
    </xf>
    <xf numFmtId="44" fontId="7" fillId="13" borderId="28" xfId="14" applyFont="1" applyFill="1" applyBorder="1" applyAlignment="1">
      <alignment horizontal="center"/>
    </xf>
    <xf numFmtId="44" fontId="7" fillId="13" borderId="29" xfId="14" applyFont="1" applyFill="1" applyBorder="1" applyAlignment="1">
      <alignment horizontal="center"/>
    </xf>
    <xf numFmtId="0" fontId="13" fillId="12" borderId="2" xfId="0" applyFont="1" applyFill="1" applyBorder="1" applyAlignment="1">
      <alignment horizontal="left" vertical="center" wrapText="1"/>
    </xf>
    <xf numFmtId="0" fontId="13" fillId="12" borderId="16" xfId="0" applyFont="1" applyFill="1" applyBorder="1" applyAlignment="1">
      <alignment horizontal="left" vertical="center" wrapText="1"/>
    </xf>
    <xf numFmtId="2" fontId="11" fillId="0" borderId="18" xfId="14" applyNumberFormat="1" applyFont="1" applyBorder="1" applyAlignment="1">
      <alignment horizontal="center" wrapText="1"/>
    </xf>
    <xf numFmtId="2" fontId="11" fillId="0" borderId="29" xfId="14" applyNumberFormat="1" applyFont="1" applyBorder="1" applyAlignment="1">
      <alignment horizontal="center" wrapText="1"/>
    </xf>
    <xf numFmtId="0" fontId="7" fillId="0" borderId="17" xfId="0" applyFont="1" applyBorder="1" applyAlignment="1">
      <alignment horizontal="center" vertical="center" wrapText="1"/>
    </xf>
    <xf numFmtId="44" fontId="7" fillId="4" borderId="17" xfId="14" applyFont="1" applyFill="1" applyBorder="1" applyAlignment="1">
      <alignment horizontal="center" vertical="center" wrapText="1"/>
    </xf>
    <xf numFmtId="0" fontId="13" fillId="12" borderId="2" xfId="0" applyFont="1" applyFill="1" applyBorder="1" applyAlignment="1">
      <alignment horizontal="left" wrapText="1"/>
    </xf>
    <xf numFmtId="0" fontId="13" fillId="12" borderId="3" xfId="0" applyFont="1" applyFill="1" applyBorder="1" applyAlignment="1">
      <alignment horizontal="left" wrapText="1"/>
    </xf>
    <xf numFmtId="0" fontId="13" fillId="12" borderId="16" xfId="0" applyFont="1" applyFill="1" applyBorder="1" applyAlignment="1">
      <alignment horizontal="left" wrapText="1"/>
    </xf>
    <xf numFmtId="44" fontId="11" fillId="0" borderId="8" xfId="14" applyFont="1" applyBorder="1" applyAlignment="1">
      <alignment horizontal="center"/>
    </xf>
    <xf numFmtId="44" fontId="11" fillId="0" borderId="13" xfId="14" applyFont="1" applyBorder="1" applyAlignment="1">
      <alignment horizontal="center"/>
    </xf>
    <xf numFmtId="44" fontId="10" fillId="12" borderId="2" xfId="14" applyFont="1" applyFill="1" applyBorder="1" applyAlignment="1">
      <alignment horizontal="center" vertical="center" wrapText="1"/>
    </xf>
    <xf numFmtId="44" fontId="10" fillId="12" borderId="3" xfId="14" applyFont="1" applyFill="1" applyBorder="1" applyAlignment="1">
      <alignment horizontal="center" vertical="center" wrapText="1"/>
    </xf>
    <xf numFmtId="44" fontId="10" fillId="12" borderId="16" xfId="14" applyFont="1" applyFill="1" applyBorder="1" applyAlignment="1">
      <alignment horizontal="center" vertical="center" wrapText="1"/>
    </xf>
    <xf numFmtId="44" fontId="17" fillId="0" borderId="7" xfId="14" applyFont="1" applyBorder="1" applyAlignment="1">
      <alignment horizontal="center" vertical="center"/>
    </xf>
    <xf numFmtId="44" fontId="17" fillId="0" borderId="0" xfId="14" applyFont="1" applyBorder="1" applyAlignment="1">
      <alignment horizontal="center" vertical="center"/>
    </xf>
    <xf numFmtId="44" fontId="17" fillId="0" borderId="7" xfId="14" applyFont="1" applyBorder="1" applyAlignment="1">
      <alignment horizontal="right" vertical="center" wrapText="1"/>
    </xf>
    <xf numFmtId="44" fontId="17" fillId="0" borderId="0" xfId="14" applyFont="1" applyBorder="1" applyAlignment="1">
      <alignment horizontal="right" vertical="center" wrapText="1"/>
    </xf>
    <xf numFmtId="44" fontId="17" fillId="0" borderId="11" xfId="14" applyFont="1" applyBorder="1" applyAlignment="1">
      <alignment horizontal="right" vertical="center" wrapText="1"/>
    </xf>
    <xf numFmtId="44" fontId="17" fillId="0" borderId="12" xfId="14" applyFont="1" applyBorder="1" applyAlignment="1">
      <alignment horizontal="right" vertical="center" wrapText="1"/>
    </xf>
    <xf numFmtId="0" fontId="28" fillId="9" borderId="0" xfId="0" applyFont="1" applyFill="1" applyAlignment="1">
      <alignment horizontal="left"/>
    </xf>
    <xf numFmtId="0" fontId="28" fillId="9" borderId="33" xfId="0" applyFont="1" applyFill="1" applyBorder="1" applyAlignment="1">
      <alignment horizontal="left"/>
    </xf>
    <xf numFmtId="0" fontId="12" fillId="11" borderId="0" xfId="0" applyFont="1" applyFill="1" applyBorder="1" applyAlignment="1">
      <alignment horizontal="left" vertical="center"/>
    </xf>
    <xf numFmtId="0" fontId="12" fillId="11" borderId="33" xfId="0" applyFont="1" applyFill="1" applyBorder="1" applyAlignment="1">
      <alignment horizontal="left" vertical="center"/>
    </xf>
    <xf numFmtId="0" fontId="18" fillId="21" borderId="0" xfId="0" applyFont="1" applyFill="1" applyBorder="1" applyAlignment="1">
      <alignment horizontal="left"/>
    </xf>
    <xf numFmtId="0" fontId="18" fillId="12" borderId="4" xfId="0" applyFont="1" applyFill="1" applyBorder="1" applyAlignment="1">
      <alignment horizontal="center"/>
    </xf>
    <xf numFmtId="0" fontId="18" fillId="12" borderId="5" xfId="0" applyFont="1" applyFill="1" applyBorder="1" applyAlignment="1">
      <alignment horizontal="center"/>
    </xf>
    <xf numFmtId="0" fontId="18" fillId="12" borderId="6" xfId="0" applyFont="1" applyFill="1" applyBorder="1" applyAlignment="1">
      <alignment horizontal="center"/>
    </xf>
    <xf numFmtId="44" fontId="17" fillId="0" borderId="5" xfId="14" applyFont="1" applyBorder="1" applyAlignment="1">
      <alignment horizontal="right"/>
    </xf>
    <xf numFmtId="44" fontId="11" fillId="0" borderId="21" xfId="14" applyFont="1" applyFill="1" applyBorder="1" applyAlignment="1">
      <alignment horizontal="center"/>
    </xf>
    <xf numFmtId="44" fontId="11" fillId="0" borderId="23" xfId="14" applyFont="1" applyFill="1" applyBorder="1" applyAlignment="1">
      <alignment horizontal="center"/>
    </xf>
    <xf numFmtId="44" fontId="11" fillId="0" borderId="35" xfId="14" applyFont="1" applyFill="1" applyBorder="1" applyAlignment="1">
      <alignment horizontal="center"/>
    </xf>
    <xf numFmtId="0" fontId="36" fillId="0" borderId="0" xfId="0" applyFont="1" applyFill="1" applyBorder="1" applyAlignment="1">
      <alignment horizontal="left" vertical="center"/>
    </xf>
    <xf numFmtId="44" fontId="17" fillId="0" borderId="12" xfId="14" applyFont="1" applyBorder="1" applyAlignment="1">
      <alignment horizontal="right"/>
    </xf>
    <xf numFmtId="0" fontId="28" fillId="10" borderId="0" xfId="0" applyFont="1" applyFill="1" applyAlignment="1">
      <alignment horizontal="left"/>
    </xf>
    <xf numFmtId="0" fontId="28" fillId="10" borderId="33" xfId="0" applyFont="1" applyFill="1" applyBorder="1" applyAlignment="1">
      <alignment horizontal="left"/>
    </xf>
    <xf numFmtId="0" fontId="28" fillId="16" borderId="0" xfId="0" applyFont="1" applyFill="1" applyAlignment="1">
      <alignment horizontal="left"/>
    </xf>
    <xf numFmtId="0" fontId="28" fillId="16" borderId="33" xfId="0" applyFont="1" applyFill="1" applyBorder="1" applyAlignment="1">
      <alignment horizontal="left"/>
    </xf>
    <xf numFmtId="0" fontId="11" fillId="6" borderId="17" xfId="0" applyFont="1" applyFill="1" applyBorder="1" applyAlignment="1" applyProtection="1">
      <alignment horizontal="center" vertical="center"/>
      <protection locked="0"/>
    </xf>
  </cellXfs>
  <cellStyles count="16">
    <cellStyle name="Comma 2" xfId="3"/>
    <cellStyle name="Comma 2 2" xfId="4"/>
    <cellStyle name="Comma 3" xfId="5"/>
    <cellStyle name="Comma 4" xfId="6"/>
    <cellStyle name="Comma0" xfId="7"/>
    <cellStyle name="Currency" xfId="14" builtinId="4"/>
    <cellStyle name="Currency0" xfId="8"/>
    <cellStyle name="Normal" xfId="0" builtinId="0"/>
    <cellStyle name="Normal 2" xfId="1"/>
    <cellStyle name="Normal 3" xfId="9"/>
    <cellStyle name="Normal 4" xfId="10"/>
    <cellStyle name="Normal 5" xfId="11"/>
    <cellStyle name="Percent" xfId="15" builtinId="5"/>
    <cellStyle name="Percent 2" xfId="2"/>
    <cellStyle name="Percent 3" xfId="12"/>
    <cellStyle name="Percent 4" xfId="13"/>
  </cellStyles>
  <dxfs count="0"/>
  <tableStyles count="0" defaultTableStyle="TableStyleMedium9" defaultPivotStyle="PivotStyleLight16"/>
  <colors>
    <mruColors>
      <color rgb="FFFFFF99"/>
      <color rgb="FF66FF66"/>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85723</xdr:colOff>
      <xdr:row>0</xdr:row>
      <xdr:rowOff>114300</xdr:rowOff>
    </xdr:from>
    <xdr:to>
      <xdr:col>2</xdr:col>
      <xdr:colOff>581025</xdr:colOff>
      <xdr:row>3</xdr:row>
      <xdr:rowOff>118502</xdr:rowOff>
    </xdr:to>
    <xdr:pic>
      <xdr:nvPicPr>
        <xdr:cNvPr id="2" name="Picture 1" descr="HFA_COLOR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3" y="114300"/>
          <a:ext cx="2409827" cy="1166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63500</xdr:colOff>
      <xdr:row>3</xdr:row>
      <xdr:rowOff>279400</xdr:rowOff>
    </xdr:from>
    <xdr:to>
      <xdr:col>16</xdr:col>
      <xdr:colOff>187325</xdr:colOff>
      <xdr:row>8</xdr:row>
      <xdr:rowOff>708025</xdr:rowOff>
    </xdr:to>
    <xdr:pic>
      <xdr:nvPicPr>
        <xdr:cNvPr id="2" name="Picture 1" descr="Oregon HFA 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99000" y="1066800"/>
          <a:ext cx="4022725" cy="2095500"/>
        </a:xfrm>
        <a:prstGeom prst="rect">
          <a:avLst/>
        </a:prstGeom>
        <a:noFill/>
        <a:ln>
          <a:noFill/>
        </a:ln>
      </xdr:spPr>
    </xdr:pic>
    <xdr:clientData/>
  </xdr:twoCellAnchor>
  <xdr:twoCellAnchor>
    <xdr:from>
      <xdr:col>1</xdr:col>
      <xdr:colOff>1803400</xdr:colOff>
      <xdr:row>118</xdr:row>
      <xdr:rowOff>114300</xdr:rowOff>
    </xdr:from>
    <xdr:to>
      <xdr:col>1</xdr:col>
      <xdr:colOff>2146300</xdr:colOff>
      <xdr:row>118</xdr:row>
      <xdr:rowOff>114300</xdr:rowOff>
    </xdr:to>
    <xdr:cxnSp macro="">
      <xdr:nvCxnSpPr>
        <xdr:cNvPr id="4" name="Straight Arrow Connector 3"/>
        <xdr:cNvCxnSpPr/>
      </xdr:nvCxnSpPr>
      <xdr:spPr>
        <a:xfrm>
          <a:off x="2921000" y="2807970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1803400</xdr:colOff>
      <xdr:row>120</xdr:row>
      <xdr:rowOff>114300</xdr:rowOff>
    </xdr:from>
    <xdr:to>
      <xdr:col>1</xdr:col>
      <xdr:colOff>2146300</xdr:colOff>
      <xdr:row>120</xdr:row>
      <xdr:rowOff>114300</xdr:rowOff>
    </xdr:to>
    <xdr:cxnSp macro="">
      <xdr:nvCxnSpPr>
        <xdr:cNvPr id="5" name="Straight Arrow Connector 4"/>
        <xdr:cNvCxnSpPr/>
      </xdr:nvCxnSpPr>
      <xdr:spPr>
        <a:xfrm>
          <a:off x="2921000" y="2848610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1828800</xdr:colOff>
      <xdr:row>122</xdr:row>
      <xdr:rowOff>114300</xdr:rowOff>
    </xdr:from>
    <xdr:to>
      <xdr:col>1</xdr:col>
      <xdr:colOff>2171700</xdr:colOff>
      <xdr:row>122</xdr:row>
      <xdr:rowOff>114300</xdr:rowOff>
    </xdr:to>
    <xdr:cxnSp macro="">
      <xdr:nvCxnSpPr>
        <xdr:cNvPr id="6" name="Straight Arrow Connector 5"/>
        <xdr:cNvCxnSpPr/>
      </xdr:nvCxnSpPr>
      <xdr:spPr>
        <a:xfrm>
          <a:off x="2946400" y="2889250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330200</xdr:colOff>
      <xdr:row>117</xdr:row>
      <xdr:rowOff>241300</xdr:rowOff>
    </xdr:from>
    <xdr:to>
      <xdr:col>6</xdr:col>
      <xdr:colOff>1168400</xdr:colOff>
      <xdr:row>118</xdr:row>
      <xdr:rowOff>12700</xdr:rowOff>
    </xdr:to>
    <xdr:cxnSp macro="">
      <xdr:nvCxnSpPr>
        <xdr:cNvPr id="8" name="Straight Arrow Connector 7"/>
        <xdr:cNvCxnSpPr/>
      </xdr:nvCxnSpPr>
      <xdr:spPr>
        <a:xfrm flipV="1">
          <a:off x="8674100" y="28613100"/>
          <a:ext cx="2082800" cy="5080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228600</xdr:colOff>
      <xdr:row>120</xdr:row>
      <xdr:rowOff>50800</xdr:rowOff>
    </xdr:from>
    <xdr:to>
      <xdr:col>6</xdr:col>
      <xdr:colOff>1130300</xdr:colOff>
      <xdr:row>120</xdr:row>
      <xdr:rowOff>50800</xdr:rowOff>
    </xdr:to>
    <xdr:cxnSp macro="">
      <xdr:nvCxnSpPr>
        <xdr:cNvPr id="11" name="Straight Arrow Connector 10"/>
        <xdr:cNvCxnSpPr/>
      </xdr:nvCxnSpPr>
      <xdr:spPr>
        <a:xfrm>
          <a:off x="7353300" y="28625800"/>
          <a:ext cx="2146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228600</xdr:colOff>
      <xdr:row>122</xdr:row>
      <xdr:rowOff>76200</xdr:rowOff>
    </xdr:from>
    <xdr:to>
      <xdr:col>6</xdr:col>
      <xdr:colOff>1117600</xdr:colOff>
      <xdr:row>122</xdr:row>
      <xdr:rowOff>76200</xdr:rowOff>
    </xdr:to>
    <xdr:cxnSp macro="">
      <xdr:nvCxnSpPr>
        <xdr:cNvPr id="12" name="Straight Arrow Connector 11"/>
        <xdr:cNvCxnSpPr/>
      </xdr:nvCxnSpPr>
      <xdr:spPr>
        <a:xfrm>
          <a:off x="8572500" y="29718000"/>
          <a:ext cx="21336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1930400</xdr:colOff>
      <xdr:row>7</xdr:row>
      <xdr:rowOff>165100</xdr:rowOff>
    </xdr:from>
    <xdr:to>
      <xdr:col>2</xdr:col>
      <xdr:colOff>1016000</xdr:colOff>
      <xdr:row>7</xdr:row>
      <xdr:rowOff>165100</xdr:rowOff>
    </xdr:to>
    <xdr:cxnSp macro="">
      <xdr:nvCxnSpPr>
        <xdr:cNvPr id="9" name="Straight Arrow Connector 8"/>
        <xdr:cNvCxnSpPr/>
      </xdr:nvCxnSpPr>
      <xdr:spPr>
        <a:xfrm>
          <a:off x="1930400" y="2133600"/>
          <a:ext cx="38989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22225</xdr:colOff>
      <xdr:row>164</xdr:row>
      <xdr:rowOff>12700</xdr:rowOff>
    </xdr:from>
    <xdr:to>
      <xdr:col>5</xdr:col>
      <xdr:colOff>1196975</xdr:colOff>
      <xdr:row>164</xdr:row>
      <xdr:rowOff>171450</xdr:rowOff>
    </xdr:to>
    <xdr:cxnSp macro="">
      <xdr:nvCxnSpPr>
        <xdr:cNvPr id="13" name="Straight Arrow Connector 12"/>
        <xdr:cNvCxnSpPr/>
      </xdr:nvCxnSpPr>
      <xdr:spPr>
        <a:xfrm flipH="1">
          <a:off x="8747125" y="43332400"/>
          <a:ext cx="1174750" cy="158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163</xdr:row>
      <xdr:rowOff>60325</xdr:rowOff>
    </xdr:from>
    <xdr:to>
      <xdr:col>5</xdr:col>
      <xdr:colOff>1158876</xdr:colOff>
      <xdr:row>163</xdr:row>
      <xdr:rowOff>273050</xdr:rowOff>
    </xdr:to>
    <xdr:cxnSp macro="">
      <xdr:nvCxnSpPr>
        <xdr:cNvPr id="14" name="Straight Arrow Connector 13"/>
        <xdr:cNvCxnSpPr/>
      </xdr:nvCxnSpPr>
      <xdr:spPr>
        <a:xfrm flipH="1" flipV="1">
          <a:off x="8724900" y="43087925"/>
          <a:ext cx="1158876" cy="2127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63500</xdr:colOff>
      <xdr:row>3</xdr:row>
      <xdr:rowOff>279400</xdr:rowOff>
    </xdr:from>
    <xdr:to>
      <xdr:col>16</xdr:col>
      <xdr:colOff>187325</xdr:colOff>
      <xdr:row>9</xdr:row>
      <xdr:rowOff>44450</xdr:rowOff>
    </xdr:to>
    <xdr:pic>
      <xdr:nvPicPr>
        <xdr:cNvPr id="2" name="Picture 1" descr="Oregon HFA 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13475" y="1108075"/>
          <a:ext cx="4010025" cy="2070100"/>
        </a:xfrm>
        <a:prstGeom prst="rect">
          <a:avLst/>
        </a:prstGeom>
        <a:noFill/>
        <a:ln>
          <a:noFill/>
        </a:ln>
      </xdr:spPr>
    </xdr:pic>
    <xdr:clientData/>
  </xdr:twoCellAnchor>
  <xdr:twoCellAnchor>
    <xdr:from>
      <xdr:col>1</xdr:col>
      <xdr:colOff>1993900</xdr:colOff>
      <xdr:row>118</xdr:row>
      <xdr:rowOff>101600</xdr:rowOff>
    </xdr:from>
    <xdr:to>
      <xdr:col>1</xdr:col>
      <xdr:colOff>2336800</xdr:colOff>
      <xdr:row>118</xdr:row>
      <xdr:rowOff>101600</xdr:rowOff>
    </xdr:to>
    <xdr:cxnSp macro="">
      <xdr:nvCxnSpPr>
        <xdr:cNvPr id="3" name="Straight Arrow Connector 2"/>
        <xdr:cNvCxnSpPr/>
      </xdr:nvCxnSpPr>
      <xdr:spPr>
        <a:xfrm>
          <a:off x="4495800" y="2799080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1981200</xdr:colOff>
      <xdr:row>120</xdr:row>
      <xdr:rowOff>101600</xdr:rowOff>
    </xdr:from>
    <xdr:to>
      <xdr:col>1</xdr:col>
      <xdr:colOff>2324100</xdr:colOff>
      <xdr:row>120</xdr:row>
      <xdr:rowOff>101600</xdr:rowOff>
    </xdr:to>
    <xdr:cxnSp macro="">
      <xdr:nvCxnSpPr>
        <xdr:cNvPr id="4" name="Straight Arrow Connector 3"/>
        <xdr:cNvCxnSpPr/>
      </xdr:nvCxnSpPr>
      <xdr:spPr>
        <a:xfrm>
          <a:off x="4483100" y="2839720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2006600</xdr:colOff>
      <xdr:row>122</xdr:row>
      <xdr:rowOff>88900</xdr:rowOff>
    </xdr:from>
    <xdr:to>
      <xdr:col>1</xdr:col>
      <xdr:colOff>2349500</xdr:colOff>
      <xdr:row>122</xdr:row>
      <xdr:rowOff>88900</xdr:rowOff>
    </xdr:to>
    <xdr:cxnSp macro="">
      <xdr:nvCxnSpPr>
        <xdr:cNvPr id="5" name="Straight Arrow Connector 4"/>
        <xdr:cNvCxnSpPr/>
      </xdr:nvCxnSpPr>
      <xdr:spPr>
        <a:xfrm>
          <a:off x="4508500" y="28790900"/>
          <a:ext cx="3429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330200</xdr:colOff>
      <xdr:row>117</xdr:row>
      <xdr:rowOff>241300</xdr:rowOff>
    </xdr:from>
    <xdr:to>
      <xdr:col>6</xdr:col>
      <xdr:colOff>1168400</xdr:colOff>
      <xdr:row>118</xdr:row>
      <xdr:rowOff>12700</xdr:rowOff>
    </xdr:to>
    <xdr:cxnSp macro="">
      <xdr:nvCxnSpPr>
        <xdr:cNvPr id="6" name="Straight Arrow Connector 5"/>
        <xdr:cNvCxnSpPr/>
      </xdr:nvCxnSpPr>
      <xdr:spPr>
        <a:xfrm flipV="1">
          <a:off x="8959850" y="28921075"/>
          <a:ext cx="2085975" cy="4762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228600</xdr:colOff>
      <xdr:row>120</xdr:row>
      <xdr:rowOff>50800</xdr:rowOff>
    </xdr:from>
    <xdr:to>
      <xdr:col>6</xdr:col>
      <xdr:colOff>1130300</xdr:colOff>
      <xdr:row>120</xdr:row>
      <xdr:rowOff>50800</xdr:rowOff>
    </xdr:to>
    <xdr:cxnSp macro="">
      <xdr:nvCxnSpPr>
        <xdr:cNvPr id="7" name="Straight Arrow Connector 6"/>
        <xdr:cNvCxnSpPr/>
      </xdr:nvCxnSpPr>
      <xdr:spPr>
        <a:xfrm>
          <a:off x="8858250" y="29521150"/>
          <a:ext cx="2149475"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228600</xdr:colOff>
      <xdr:row>122</xdr:row>
      <xdr:rowOff>76200</xdr:rowOff>
    </xdr:from>
    <xdr:to>
      <xdr:col>6</xdr:col>
      <xdr:colOff>1117600</xdr:colOff>
      <xdr:row>122</xdr:row>
      <xdr:rowOff>76200</xdr:rowOff>
    </xdr:to>
    <xdr:cxnSp macro="">
      <xdr:nvCxnSpPr>
        <xdr:cNvPr id="8" name="Straight Arrow Connector 7"/>
        <xdr:cNvCxnSpPr/>
      </xdr:nvCxnSpPr>
      <xdr:spPr>
        <a:xfrm>
          <a:off x="8858250" y="30013275"/>
          <a:ext cx="2136775"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2400300</xdr:colOff>
      <xdr:row>29</xdr:row>
      <xdr:rowOff>76200</xdr:rowOff>
    </xdr:from>
    <xdr:to>
      <xdr:col>1</xdr:col>
      <xdr:colOff>2120900</xdr:colOff>
      <xdr:row>29</xdr:row>
      <xdr:rowOff>88900</xdr:rowOff>
    </xdr:to>
    <xdr:cxnSp macro="">
      <xdr:nvCxnSpPr>
        <xdr:cNvPr id="10" name="Straight Arrow Connector 9"/>
        <xdr:cNvCxnSpPr/>
      </xdr:nvCxnSpPr>
      <xdr:spPr>
        <a:xfrm flipV="1">
          <a:off x="2400300" y="7480300"/>
          <a:ext cx="2222500" cy="1270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22225</xdr:colOff>
      <xdr:row>163</xdr:row>
      <xdr:rowOff>12700</xdr:rowOff>
    </xdr:from>
    <xdr:to>
      <xdr:col>5</xdr:col>
      <xdr:colOff>1196975</xdr:colOff>
      <xdr:row>163</xdr:row>
      <xdr:rowOff>171450</xdr:rowOff>
    </xdr:to>
    <xdr:cxnSp macro="">
      <xdr:nvCxnSpPr>
        <xdr:cNvPr id="15" name="Straight Arrow Connector 14"/>
        <xdr:cNvCxnSpPr/>
      </xdr:nvCxnSpPr>
      <xdr:spPr>
        <a:xfrm flipH="1">
          <a:off x="8728075" y="42818050"/>
          <a:ext cx="1174750" cy="158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162</xdr:row>
      <xdr:rowOff>60325</xdr:rowOff>
    </xdr:from>
    <xdr:to>
      <xdr:col>5</xdr:col>
      <xdr:colOff>1158876</xdr:colOff>
      <xdr:row>162</xdr:row>
      <xdr:rowOff>273050</xdr:rowOff>
    </xdr:to>
    <xdr:cxnSp macro="">
      <xdr:nvCxnSpPr>
        <xdr:cNvPr id="17" name="Straight Arrow Connector 16"/>
        <xdr:cNvCxnSpPr/>
      </xdr:nvCxnSpPr>
      <xdr:spPr>
        <a:xfrm flipH="1" flipV="1">
          <a:off x="8705850" y="42579925"/>
          <a:ext cx="1158876" cy="2127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63500</xdr:colOff>
      <xdr:row>3</xdr:row>
      <xdr:rowOff>279400</xdr:rowOff>
    </xdr:from>
    <xdr:to>
      <xdr:col>13</xdr:col>
      <xdr:colOff>44450</xdr:colOff>
      <xdr:row>8</xdr:row>
      <xdr:rowOff>412750</xdr:rowOff>
    </xdr:to>
    <xdr:pic>
      <xdr:nvPicPr>
        <xdr:cNvPr id="2" name="Picture 1" descr="Oregon HFA 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89700" y="1108075"/>
          <a:ext cx="4010025" cy="2073275"/>
        </a:xfrm>
        <a:prstGeom prst="rect">
          <a:avLst/>
        </a:prstGeom>
        <a:noFill/>
        <a:ln>
          <a:noFill/>
        </a:ln>
      </xdr:spPr>
    </xdr:pic>
    <xdr:clientData/>
  </xdr:twoCellAnchor>
  <xdr:twoCellAnchor>
    <xdr:from>
      <xdr:col>5</xdr:col>
      <xdr:colOff>31750</xdr:colOff>
      <xdr:row>45</xdr:row>
      <xdr:rowOff>95250</xdr:rowOff>
    </xdr:from>
    <xdr:to>
      <xdr:col>6</xdr:col>
      <xdr:colOff>1555750</xdr:colOff>
      <xdr:row>46</xdr:row>
      <xdr:rowOff>31751</xdr:rowOff>
    </xdr:to>
    <xdr:cxnSp macro="">
      <xdr:nvCxnSpPr>
        <xdr:cNvPr id="11" name="Straight Arrow Connector 10"/>
        <xdr:cNvCxnSpPr/>
      </xdr:nvCxnSpPr>
      <xdr:spPr>
        <a:xfrm flipH="1" flipV="1">
          <a:off x="7000875" y="12223750"/>
          <a:ext cx="2000250" cy="17462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63500</xdr:colOff>
      <xdr:row>46</xdr:row>
      <xdr:rowOff>47625</xdr:rowOff>
    </xdr:from>
    <xdr:to>
      <xdr:col>6</xdr:col>
      <xdr:colOff>1571625</xdr:colOff>
      <xdr:row>46</xdr:row>
      <xdr:rowOff>142876</xdr:rowOff>
    </xdr:to>
    <xdr:cxnSp macro="">
      <xdr:nvCxnSpPr>
        <xdr:cNvPr id="12" name="Straight Arrow Connector 11"/>
        <xdr:cNvCxnSpPr/>
      </xdr:nvCxnSpPr>
      <xdr:spPr>
        <a:xfrm flipH="1">
          <a:off x="7032625" y="12414250"/>
          <a:ext cx="1984375" cy="9525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view="pageBreakPreview" topLeftCell="A88" zoomScaleNormal="100" zoomScaleSheetLayoutView="100" workbookViewId="0">
      <selection activeCell="A6" sqref="A6:E6"/>
    </sheetView>
  </sheetViews>
  <sheetFormatPr defaultRowHeight="15.75" x14ac:dyDescent="0.25"/>
  <cols>
    <col min="1" max="1" width="9.140625" style="139"/>
    <col min="2" max="2" width="19.5703125" style="139" customWidth="1"/>
    <col min="3" max="3" width="9" style="7" customWidth="1"/>
    <col min="4" max="13" width="9.140625" style="7"/>
    <col min="14" max="14" width="16.28515625" style="7" customWidth="1"/>
  </cols>
  <sheetData>
    <row r="1" spans="1:14" ht="16.5" thickBot="1" x14ac:dyDescent="0.3"/>
    <row r="2" spans="1:14" x14ac:dyDescent="0.25">
      <c r="D2" s="362" t="s">
        <v>238</v>
      </c>
      <c r="E2" s="363"/>
      <c r="F2" s="363"/>
      <c r="G2" s="363"/>
      <c r="H2" s="363"/>
      <c r="I2" s="363"/>
      <c r="J2" s="363"/>
      <c r="K2" s="363"/>
      <c r="L2" s="363"/>
      <c r="M2" s="363"/>
      <c r="N2" s="364"/>
    </row>
    <row r="3" spans="1:14" ht="59.25" customHeight="1" thickBot="1" x14ac:dyDescent="0.3">
      <c r="D3" s="365"/>
      <c r="E3" s="366"/>
      <c r="F3" s="366"/>
      <c r="G3" s="366"/>
      <c r="H3" s="366"/>
      <c r="I3" s="366"/>
      <c r="J3" s="366"/>
      <c r="K3" s="366"/>
      <c r="L3" s="366"/>
      <c r="M3" s="366"/>
      <c r="N3" s="367"/>
    </row>
    <row r="4" spans="1:14" x14ac:dyDescent="0.25">
      <c r="E4" s="445"/>
      <c r="F4" s="445"/>
      <c r="G4" s="445"/>
      <c r="H4" s="445"/>
      <c r="I4" s="445"/>
      <c r="J4" s="445"/>
      <c r="K4" s="445"/>
      <c r="L4" s="445"/>
      <c r="M4" s="445"/>
    </row>
    <row r="6" spans="1:14" ht="19.5" thickBot="1" x14ac:dyDescent="0.35">
      <c r="A6" s="446" t="s">
        <v>137</v>
      </c>
      <c r="B6" s="446"/>
      <c r="C6" s="447"/>
      <c r="D6" s="447"/>
      <c r="E6" s="447"/>
    </row>
    <row r="7" spans="1:14" ht="15" customHeight="1" x14ac:dyDescent="0.25">
      <c r="A7" s="450" t="s">
        <v>95</v>
      </c>
      <c r="B7" s="451"/>
      <c r="C7" s="451"/>
      <c r="D7" s="140"/>
      <c r="E7" s="140"/>
    </row>
    <row r="8" spans="1:14" ht="15.75" customHeight="1" thickBot="1" x14ac:dyDescent="0.3">
      <c r="A8" s="450"/>
      <c r="B8" s="451"/>
      <c r="C8" s="451"/>
      <c r="D8" s="140"/>
      <c r="E8" s="140"/>
    </row>
    <row r="9" spans="1:14" ht="12.75" x14ac:dyDescent="0.2">
      <c r="A9" s="456" t="s">
        <v>96</v>
      </c>
      <c r="B9" s="457"/>
      <c r="C9" s="462" t="s">
        <v>97</v>
      </c>
      <c r="D9" s="462"/>
      <c r="E9" s="462"/>
      <c r="F9" s="462"/>
      <c r="G9" s="462"/>
      <c r="H9" s="462"/>
      <c r="I9" s="462"/>
      <c r="J9" s="462"/>
      <c r="K9" s="462"/>
      <c r="L9" s="462"/>
      <c r="M9" s="462"/>
      <c r="N9" s="462"/>
    </row>
    <row r="10" spans="1:14" ht="12.75" x14ac:dyDescent="0.2">
      <c r="A10" s="458"/>
      <c r="B10" s="459"/>
      <c r="C10" s="462"/>
      <c r="D10" s="462"/>
      <c r="E10" s="462"/>
      <c r="F10" s="462"/>
      <c r="G10" s="462"/>
      <c r="H10" s="462"/>
      <c r="I10" s="462"/>
      <c r="J10" s="462"/>
      <c r="K10" s="462"/>
      <c r="L10" s="462"/>
      <c r="M10" s="462"/>
      <c r="N10" s="462"/>
    </row>
    <row r="11" spans="1:14" ht="24.75" customHeight="1" x14ac:dyDescent="0.2">
      <c r="A11" s="460"/>
      <c r="B11" s="461"/>
      <c r="C11" s="462"/>
      <c r="D11" s="462"/>
      <c r="E11" s="462"/>
      <c r="F11" s="462"/>
      <c r="G11" s="462"/>
      <c r="H11" s="462"/>
      <c r="I11" s="462"/>
      <c r="J11" s="462"/>
      <c r="K11" s="462"/>
      <c r="L11" s="462"/>
      <c r="M11" s="462"/>
      <c r="N11" s="462"/>
    </row>
    <row r="12" spans="1:14" ht="12.75" x14ac:dyDescent="0.2">
      <c r="A12" s="463" t="s">
        <v>98</v>
      </c>
      <c r="B12" s="463"/>
      <c r="C12" s="464" t="s">
        <v>139</v>
      </c>
      <c r="D12" s="462"/>
      <c r="E12" s="462"/>
      <c r="F12" s="462"/>
      <c r="G12" s="462"/>
      <c r="H12" s="462"/>
      <c r="I12" s="462"/>
      <c r="J12" s="462"/>
      <c r="K12" s="462"/>
      <c r="L12" s="462"/>
      <c r="M12" s="462"/>
      <c r="N12" s="462"/>
    </row>
    <row r="13" spans="1:14" ht="36" customHeight="1" x14ac:dyDescent="0.2">
      <c r="A13" s="463"/>
      <c r="B13" s="463"/>
      <c r="C13" s="464"/>
      <c r="D13" s="462"/>
      <c r="E13" s="462"/>
      <c r="F13" s="462"/>
      <c r="G13" s="462"/>
      <c r="H13" s="462"/>
      <c r="I13" s="462"/>
      <c r="J13" s="462"/>
      <c r="K13" s="462"/>
      <c r="L13" s="462"/>
      <c r="M13" s="462"/>
      <c r="N13" s="462"/>
    </row>
    <row r="14" spans="1:14" ht="12.75" x14ac:dyDescent="0.2">
      <c r="A14" s="452" t="s">
        <v>99</v>
      </c>
      <c r="B14" s="452"/>
      <c r="C14" s="353" t="s">
        <v>140</v>
      </c>
      <c r="D14" s="354"/>
      <c r="E14" s="354"/>
      <c r="F14" s="354"/>
      <c r="G14" s="354"/>
      <c r="H14" s="354"/>
      <c r="I14" s="354"/>
      <c r="J14" s="354"/>
      <c r="K14" s="354"/>
      <c r="L14" s="354"/>
      <c r="M14" s="354"/>
      <c r="N14" s="355"/>
    </row>
    <row r="15" spans="1:14" ht="24.75" customHeight="1" x14ac:dyDescent="0.2">
      <c r="A15" s="452"/>
      <c r="B15" s="452"/>
      <c r="C15" s="359"/>
      <c r="D15" s="360"/>
      <c r="E15" s="360"/>
      <c r="F15" s="360"/>
      <c r="G15" s="360"/>
      <c r="H15" s="360"/>
      <c r="I15" s="360"/>
      <c r="J15" s="360"/>
      <c r="K15" s="360"/>
      <c r="L15" s="360"/>
      <c r="M15" s="360"/>
      <c r="N15" s="361"/>
    </row>
    <row r="16" spans="1:14" ht="36.75" customHeight="1" x14ac:dyDescent="0.2">
      <c r="A16" s="452" t="s">
        <v>100</v>
      </c>
      <c r="B16" s="452"/>
      <c r="C16" s="353" t="s">
        <v>141</v>
      </c>
      <c r="D16" s="354"/>
      <c r="E16" s="354"/>
      <c r="F16" s="354"/>
      <c r="G16" s="354"/>
      <c r="H16" s="354"/>
      <c r="I16" s="354"/>
      <c r="J16" s="354"/>
      <c r="K16" s="354"/>
      <c r="L16" s="354"/>
      <c r="M16" s="354"/>
      <c r="N16" s="355"/>
    </row>
    <row r="17" spans="1:14" ht="46.5" customHeight="1" x14ac:dyDescent="0.2">
      <c r="A17" s="452"/>
      <c r="B17" s="452"/>
      <c r="C17" s="359"/>
      <c r="D17" s="360"/>
      <c r="E17" s="360"/>
      <c r="F17" s="360"/>
      <c r="G17" s="360"/>
      <c r="H17" s="360"/>
      <c r="I17" s="360"/>
      <c r="J17" s="360"/>
      <c r="K17" s="360"/>
      <c r="L17" s="360"/>
      <c r="M17" s="360"/>
      <c r="N17" s="361"/>
    </row>
    <row r="18" spans="1:14" ht="27" customHeight="1" x14ac:dyDescent="0.2">
      <c r="A18" s="452" t="s">
        <v>101</v>
      </c>
      <c r="B18" s="452"/>
      <c r="C18" s="353" t="s">
        <v>142</v>
      </c>
      <c r="D18" s="354"/>
      <c r="E18" s="354"/>
      <c r="F18" s="354"/>
      <c r="G18" s="354"/>
      <c r="H18" s="354"/>
      <c r="I18" s="354"/>
      <c r="J18" s="354"/>
      <c r="K18" s="354"/>
      <c r="L18" s="354"/>
      <c r="M18" s="354"/>
      <c r="N18" s="355"/>
    </row>
    <row r="19" spans="1:14" ht="12.75" x14ac:dyDescent="0.2">
      <c r="A19" s="452"/>
      <c r="B19" s="452"/>
      <c r="C19" s="356"/>
      <c r="D19" s="357"/>
      <c r="E19" s="357"/>
      <c r="F19" s="357"/>
      <c r="G19" s="357"/>
      <c r="H19" s="357"/>
      <c r="I19" s="357"/>
      <c r="J19" s="357"/>
      <c r="K19" s="357"/>
      <c r="L19" s="357"/>
      <c r="M19" s="357"/>
      <c r="N19" s="358"/>
    </row>
    <row r="20" spans="1:14" ht="31.5" customHeight="1" x14ac:dyDescent="0.2">
      <c r="A20" s="452"/>
      <c r="B20" s="452"/>
      <c r="C20" s="356"/>
      <c r="D20" s="357"/>
      <c r="E20" s="357"/>
      <c r="F20" s="357"/>
      <c r="G20" s="357"/>
      <c r="H20" s="357"/>
      <c r="I20" s="357"/>
      <c r="J20" s="357"/>
      <c r="K20" s="357"/>
      <c r="L20" s="357"/>
      <c r="M20" s="357"/>
      <c r="N20" s="358"/>
    </row>
    <row r="21" spans="1:14" ht="32.25" customHeight="1" x14ac:dyDescent="0.2">
      <c r="A21" s="452"/>
      <c r="B21" s="452"/>
      <c r="C21" s="359"/>
      <c r="D21" s="360"/>
      <c r="E21" s="360"/>
      <c r="F21" s="360"/>
      <c r="G21" s="360"/>
      <c r="H21" s="360"/>
      <c r="I21" s="360"/>
      <c r="J21" s="360"/>
      <c r="K21" s="360"/>
      <c r="L21" s="360"/>
      <c r="M21" s="360"/>
      <c r="N21" s="361"/>
    </row>
    <row r="22" spans="1:14" ht="24" customHeight="1" x14ac:dyDescent="0.2">
      <c r="A22" s="452" t="s">
        <v>44</v>
      </c>
      <c r="B22" s="452"/>
      <c r="C22" s="453" t="s">
        <v>143</v>
      </c>
      <c r="D22" s="454"/>
      <c r="E22" s="454"/>
      <c r="F22" s="454"/>
      <c r="G22" s="454"/>
      <c r="H22" s="454"/>
      <c r="I22" s="454"/>
      <c r="J22" s="454"/>
      <c r="K22" s="454"/>
      <c r="L22" s="454"/>
      <c r="M22" s="454"/>
      <c r="N22" s="455"/>
    </row>
    <row r="23" spans="1:14" ht="12.75" customHeight="1" x14ac:dyDescent="0.2">
      <c r="A23" s="347" t="s">
        <v>222</v>
      </c>
      <c r="B23" s="348"/>
      <c r="C23" s="353" t="s">
        <v>223</v>
      </c>
      <c r="D23" s="354"/>
      <c r="E23" s="354"/>
      <c r="F23" s="354"/>
      <c r="G23" s="354"/>
      <c r="H23" s="354"/>
      <c r="I23" s="354"/>
      <c r="J23" s="354"/>
      <c r="K23" s="354"/>
      <c r="L23" s="354"/>
      <c r="M23" s="354"/>
      <c r="N23" s="355"/>
    </row>
    <row r="24" spans="1:14" ht="12.75" x14ac:dyDescent="0.2">
      <c r="A24" s="349"/>
      <c r="B24" s="350"/>
      <c r="C24" s="356"/>
      <c r="D24" s="357"/>
      <c r="E24" s="357"/>
      <c r="F24" s="357"/>
      <c r="G24" s="357"/>
      <c r="H24" s="357"/>
      <c r="I24" s="357"/>
      <c r="J24" s="357"/>
      <c r="K24" s="357"/>
      <c r="L24" s="357"/>
      <c r="M24" s="357"/>
      <c r="N24" s="358"/>
    </row>
    <row r="25" spans="1:14" ht="19.5" customHeight="1" x14ac:dyDescent="0.2">
      <c r="A25" s="351"/>
      <c r="B25" s="352"/>
      <c r="C25" s="359"/>
      <c r="D25" s="360"/>
      <c r="E25" s="360"/>
      <c r="F25" s="360"/>
      <c r="G25" s="360"/>
      <c r="H25" s="360"/>
      <c r="I25" s="360"/>
      <c r="J25" s="360"/>
      <c r="K25" s="360"/>
      <c r="L25" s="360"/>
      <c r="M25" s="360"/>
      <c r="N25" s="361"/>
    </row>
    <row r="26" spans="1:14" x14ac:dyDescent="0.25">
      <c r="A26" s="141"/>
      <c r="B26" s="141"/>
      <c r="C26" s="132"/>
      <c r="D26" s="133"/>
      <c r="E26" s="133"/>
      <c r="F26" s="133"/>
      <c r="G26" s="133"/>
      <c r="H26" s="133"/>
      <c r="I26" s="133"/>
      <c r="J26" s="133"/>
      <c r="K26" s="133"/>
      <c r="L26" s="133"/>
      <c r="M26" s="133"/>
      <c r="N26" s="133"/>
    </row>
    <row r="27" spans="1:14" ht="15" customHeight="1" x14ac:dyDescent="0.3">
      <c r="A27" s="448" t="s">
        <v>102</v>
      </c>
      <c r="B27" s="449"/>
      <c r="C27" s="449"/>
      <c r="D27" s="449"/>
      <c r="E27" s="148"/>
      <c r="F27" s="133"/>
      <c r="G27" s="133"/>
      <c r="H27" s="133"/>
      <c r="I27" s="133"/>
      <c r="J27" s="133"/>
      <c r="K27" s="133"/>
      <c r="L27" s="133"/>
      <c r="M27" s="133"/>
      <c r="N27" s="133"/>
    </row>
    <row r="28" spans="1:14" ht="15.75" customHeight="1" x14ac:dyDescent="0.3">
      <c r="A28" s="448"/>
      <c r="B28" s="449"/>
      <c r="C28" s="449"/>
      <c r="D28" s="449"/>
      <c r="E28" s="148"/>
      <c r="F28" s="133"/>
      <c r="G28" s="133"/>
      <c r="H28" s="133"/>
      <c r="I28" s="133"/>
      <c r="J28" s="133"/>
      <c r="K28" s="133"/>
      <c r="L28" s="133"/>
      <c r="M28" s="133"/>
      <c r="N28" s="133"/>
    </row>
    <row r="29" spans="1:14" ht="21.75" customHeight="1" x14ac:dyDescent="0.2">
      <c r="A29" s="433" t="s">
        <v>103</v>
      </c>
      <c r="B29" s="433"/>
      <c r="C29" s="433"/>
      <c r="D29" s="434" t="s">
        <v>104</v>
      </c>
      <c r="E29" s="434"/>
      <c r="F29" s="434"/>
      <c r="G29" s="434"/>
      <c r="H29" s="434"/>
      <c r="I29" s="434"/>
      <c r="J29" s="434"/>
      <c r="K29" s="434"/>
      <c r="L29" s="434"/>
      <c r="M29" s="434"/>
      <c r="N29" s="434"/>
    </row>
    <row r="30" spans="1:14" ht="15.75" customHeight="1" x14ac:dyDescent="0.2">
      <c r="A30" s="374"/>
      <c r="B30" s="374"/>
      <c r="C30" s="374"/>
      <c r="D30" s="434"/>
      <c r="E30" s="434"/>
      <c r="F30" s="434"/>
      <c r="G30" s="434"/>
      <c r="H30" s="434"/>
      <c r="I30" s="434"/>
      <c r="J30" s="434"/>
      <c r="K30" s="434"/>
      <c r="L30" s="434"/>
      <c r="M30" s="434"/>
      <c r="N30" s="434"/>
    </row>
    <row r="31" spans="1:14" ht="44.25" customHeight="1" x14ac:dyDescent="0.2">
      <c r="A31" s="374" t="s">
        <v>64</v>
      </c>
      <c r="B31" s="374"/>
      <c r="C31" s="374"/>
      <c r="D31" s="435" t="s">
        <v>144</v>
      </c>
      <c r="E31" s="436"/>
      <c r="F31" s="436"/>
      <c r="G31" s="436"/>
      <c r="H31" s="436"/>
      <c r="I31" s="436"/>
      <c r="J31" s="436"/>
      <c r="K31" s="436"/>
      <c r="L31" s="436"/>
      <c r="M31" s="436"/>
      <c r="N31" s="437"/>
    </row>
    <row r="32" spans="1:14" ht="21.75" customHeight="1" x14ac:dyDescent="0.2">
      <c r="A32" s="374" t="s">
        <v>105</v>
      </c>
      <c r="B32" s="374"/>
      <c r="C32" s="374"/>
      <c r="D32" s="434" t="s">
        <v>145</v>
      </c>
      <c r="E32" s="434"/>
      <c r="F32" s="434"/>
      <c r="G32" s="434"/>
      <c r="H32" s="434"/>
      <c r="I32" s="434"/>
      <c r="J32" s="434"/>
      <c r="K32" s="434"/>
      <c r="L32" s="434"/>
      <c r="M32" s="434"/>
      <c r="N32" s="434"/>
    </row>
    <row r="33" spans="1:14" ht="12.75" x14ac:dyDescent="0.2">
      <c r="A33" s="374"/>
      <c r="B33" s="374"/>
      <c r="C33" s="374"/>
      <c r="D33" s="434"/>
      <c r="E33" s="434"/>
      <c r="F33" s="434"/>
      <c r="G33" s="434"/>
      <c r="H33" s="434"/>
      <c r="I33" s="434"/>
      <c r="J33" s="434"/>
      <c r="K33" s="434"/>
      <c r="L33" s="434"/>
      <c r="M33" s="434"/>
      <c r="N33" s="434"/>
    </row>
    <row r="34" spans="1:14" ht="32.25" customHeight="1" x14ac:dyDescent="0.2">
      <c r="A34" s="374" t="s">
        <v>66</v>
      </c>
      <c r="B34" s="374"/>
      <c r="C34" s="374"/>
      <c r="D34" s="435" t="s">
        <v>131</v>
      </c>
      <c r="E34" s="436"/>
      <c r="F34" s="436"/>
      <c r="G34" s="436"/>
      <c r="H34" s="436"/>
      <c r="I34" s="436"/>
      <c r="J34" s="436"/>
      <c r="K34" s="436"/>
      <c r="L34" s="436"/>
      <c r="M34" s="436"/>
      <c r="N34" s="437"/>
    </row>
    <row r="35" spans="1:14" ht="25.5" customHeight="1" x14ac:dyDescent="0.2">
      <c r="A35" s="374" t="s">
        <v>106</v>
      </c>
      <c r="B35" s="374"/>
      <c r="C35" s="374"/>
      <c r="D35" s="432" t="s">
        <v>107</v>
      </c>
      <c r="E35" s="432"/>
      <c r="F35" s="432"/>
      <c r="G35" s="432"/>
      <c r="H35" s="432"/>
      <c r="I35" s="432"/>
      <c r="J35" s="432"/>
      <c r="K35" s="432"/>
      <c r="L35" s="432"/>
      <c r="M35" s="432"/>
      <c r="N35" s="432"/>
    </row>
    <row r="36" spans="1:14" ht="12.75" x14ac:dyDescent="0.2">
      <c r="A36" s="374"/>
      <c r="B36" s="374"/>
      <c r="C36" s="374"/>
      <c r="D36" s="432"/>
      <c r="E36" s="432"/>
      <c r="F36" s="432"/>
      <c r="G36" s="432"/>
      <c r="H36" s="432"/>
      <c r="I36" s="432"/>
      <c r="J36" s="432"/>
      <c r="K36" s="432"/>
      <c r="L36" s="432"/>
      <c r="M36" s="432"/>
      <c r="N36" s="432"/>
    </row>
    <row r="37" spans="1:14" ht="12.75" x14ac:dyDescent="0.2">
      <c r="A37" s="374" t="s">
        <v>67</v>
      </c>
      <c r="B37" s="374"/>
      <c r="C37" s="374"/>
      <c r="D37" s="432" t="s">
        <v>224</v>
      </c>
      <c r="E37" s="432"/>
      <c r="F37" s="432"/>
      <c r="G37" s="432"/>
      <c r="H37" s="432"/>
      <c r="I37" s="432"/>
      <c r="J37" s="432"/>
      <c r="K37" s="432"/>
      <c r="L37" s="432"/>
      <c r="M37" s="432"/>
      <c r="N37" s="432"/>
    </row>
    <row r="38" spans="1:14" ht="34.5" customHeight="1" x14ac:dyDescent="0.2">
      <c r="A38" s="374"/>
      <c r="B38" s="374"/>
      <c r="C38" s="374"/>
      <c r="D38" s="432"/>
      <c r="E38" s="432"/>
      <c r="F38" s="432"/>
      <c r="G38" s="432"/>
      <c r="H38" s="432"/>
      <c r="I38" s="432"/>
      <c r="J38" s="432"/>
      <c r="K38" s="432"/>
      <c r="L38" s="432"/>
      <c r="M38" s="432"/>
      <c r="N38" s="432"/>
    </row>
    <row r="39" spans="1:14" ht="12.75" x14ac:dyDescent="0.2">
      <c r="A39" s="374" t="s">
        <v>108</v>
      </c>
      <c r="B39" s="374"/>
      <c r="C39" s="374"/>
      <c r="D39" s="432" t="s">
        <v>109</v>
      </c>
      <c r="E39" s="432"/>
      <c r="F39" s="432"/>
      <c r="G39" s="432"/>
      <c r="H39" s="432"/>
      <c r="I39" s="432"/>
      <c r="J39" s="432"/>
      <c r="K39" s="432"/>
      <c r="L39" s="432"/>
      <c r="M39" s="432"/>
      <c r="N39" s="432"/>
    </row>
    <row r="40" spans="1:14" ht="21.75" customHeight="1" x14ac:dyDescent="0.2">
      <c r="A40" s="374"/>
      <c r="B40" s="374"/>
      <c r="C40" s="374"/>
      <c r="D40" s="432"/>
      <c r="E40" s="432"/>
      <c r="F40" s="432"/>
      <c r="G40" s="432"/>
      <c r="H40" s="432"/>
      <c r="I40" s="432"/>
      <c r="J40" s="432"/>
      <c r="K40" s="432"/>
      <c r="L40" s="432"/>
      <c r="M40" s="432"/>
      <c r="N40" s="432"/>
    </row>
    <row r="41" spans="1:14" ht="21" customHeight="1" x14ac:dyDescent="0.2">
      <c r="A41" s="374" t="s">
        <v>110</v>
      </c>
      <c r="B41" s="374"/>
      <c r="C41" s="374"/>
      <c r="D41" s="432" t="s">
        <v>132</v>
      </c>
      <c r="E41" s="432"/>
      <c r="F41" s="432"/>
      <c r="G41" s="432"/>
      <c r="H41" s="432"/>
      <c r="I41" s="432"/>
      <c r="J41" s="432"/>
      <c r="K41" s="432"/>
      <c r="L41" s="432"/>
      <c r="M41" s="432"/>
      <c r="N41" s="432"/>
    </row>
    <row r="42" spans="1:14" ht="12.75" x14ac:dyDescent="0.2">
      <c r="A42" s="374"/>
      <c r="B42" s="374"/>
      <c r="C42" s="374"/>
      <c r="D42" s="432"/>
      <c r="E42" s="432"/>
      <c r="F42" s="432"/>
      <c r="G42" s="432"/>
      <c r="H42" s="432"/>
      <c r="I42" s="432"/>
      <c r="J42" s="432"/>
      <c r="K42" s="432"/>
      <c r="L42" s="432"/>
      <c r="M42" s="432"/>
      <c r="N42" s="432"/>
    </row>
    <row r="43" spans="1:14" ht="32.25" customHeight="1" x14ac:dyDescent="0.2">
      <c r="A43" s="374" t="s">
        <v>111</v>
      </c>
      <c r="B43" s="374"/>
      <c r="C43" s="374"/>
      <c r="D43" s="442" t="s">
        <v>146</v>
      </c>
      <c r="E43" s="443"/>
      <c r="F43" s="443"/>
      <c r="G43" s="443"/>
      <c r="H43" s="443"/>
      <c r="I43" s="443"/>
      <c r="J43" s="443"/>
      <c r="K43" s="443"/>
      <c r="L43" s="443"/>
      <c r="M43" s="443"/>
      <c r="N43" s="444"/>
    </row>
    <row r="44" spans="1:14" ht="39" customHeight="1" x14ac:dyDescent="0.2">
      <c r="A44" s="374" t="s">
        <v>112</v>
      </c>
      <c r="B44" s="374"/>
      <c r="C44" s="374"/>
      <c r="D44" s="438" t="s">
        <v>147</v>
      </c>
      <c r="E44" s="439"/>
      <c r="F44" s="439"/>
      <c r="G44" s="439"/>
      <c r="H44" s="439"/>
      <c r="I44" s="439"/>
      <c r="J44" s="439"/>
      <c r="K44" s="439"/>
      <c r="L44" s="439"/>
      <c r="M44" s="439"/>
      <c r="N44" s="440"/>
    </row>
    <row r="45" spans="1:14" ht="24.75" customHeight="1" x14ac:dyDescent="0.2">
      <c r="A45" s="374" t="s">
        <v>113</v>
      </c>
      <c r="B45" s="374"/>
      <c r="C45" s="374"/>
      <c r="D45" s="441" t="s">
        <v>114</v>
      </c>
      <c r="E45" s="441"/>
      <c r="F45" s="441"/>
      <c r="G45" s="441"/>
      <c r="H45" s="441"/>
      <c r="I45" s="441"/>
      <c r="J45" s="441"/>
      <c r="K45" s="441"/>
      <c r="L45" s="441"/>
      <c r="M45" s="441"/>
      <c r="N45" s="441"/>
    </row>
    <row r="46" spans="1:14" ht="25.5" customHeight="1" x14ac:dyDescent="0.3">
      <c r="A46" s="368" t="s">
        <v>69</v>
      </c>
      <c r="B46" s="369"/>
      <c r="C46" s="370"/>
      <c r="D46" s="371" t="s">
        <v>115</v>
      </c>
      <c r="E46" s="372"/>
      <c r="F46" s="372"/>
      <c r="G46" s="372"/>
      <c r="H46" s="372"/>
      <c r="I46" s="372"/>
      <c r="J46" s="372"/>
      <c r="K46" s="372"/>
      <c r="L46" s="372"/>
      <c r="M46" s="372"/>
      <c r="N46" s="373"/>
    </row>
    <row r="47" spans="1:14" ht="16.5" thickBot="1" x14ac:dyDescent="0.3">
      <c r="A47" s="141"/>
      <c r="B47" s="141"/>
      <c r="C47" s="132"/>
      <c r="D47" s="132"/>
      <c r="E47" s="132"/>
      <c r="F47" s="133"/>
      <c r="G47" s="133"/>
      <c r="H47" s="133"/>
      <c r="I47" s="133"/>
      <c r="J47" s="133"/>
      <c r="K47" s="133"/>
      <c r="L47" s="133"/>
      <c r="M47" s="133"/>
      <c r="N47" s="133"/>
    </row>
    <row r="48" spans="1:14" ht="15" x14ac:dyDescent="0.25">
      <c r="A48" s="414" t="s">
        <v>116</v>
      </c>
      <c r="B48" s="415"/>
      <c r="C48" s="415"/>
      <c r="D48" s="416"/>
      <c r="E48" s="377"/>
      <c r="F48" s="133"/>
      <c r="G48" s="133"/>
      <c r="H48" s="133"/>
      <c r="I48" s="133"/>
      <c r="J48" s="133"/>
      <c r="K48" s="133"/>
      <c r="L48" s="133"/>
      <c r="M48" s="133"/>
      <c r="N48" s="133"/>
    </row>
    <row r="49" spans="1:14" thickBot="1" x14ac:dyDescent="0.3">
      <c r="A49" s="417"/>
      <c r="B49" s="418"/>
      <c r="C49" s="418"/>
      <c r="D49" s="419"/>
      <c r="E49" s="381"/>
      <c r="F49" s="133"/>
      <c r="G49" s="133"/>
      <c r="H49" s="133"/>
      <c r="I49" s="133"/>
      <c r="J49" s="133"/>
      <c r="K49" s="133"/>
      <c r="L49" s="133"/>
      <c r="M49" s="133"/>
      <c r="N49" s="133"/>
    </row>
    <row r="50" spans="1:14" ht="12.75" x14ac:dyDescent="0.2">
      <c r="A50" s="345" t="s">
        <v>96</v>
      </c>
      <c r="B50" s="345"/>
      <c r="C50" s="346"/>
      <c r="D50" s="420" t="s">
        <v>148</v>
      </c>
      <c r="E50" s="421"/>
      <c r="F50" s="421"/>
      <c r="G50" s="421"/>
      <c r="H50" s="421"/>
      <c r="I50" s="421"/>
      <c r="J50" s="421"/>
      <c r="K50" s="421"/>
      <c r="L50" s="421"/>
      <c r="M50" s="421"/>
      <c r="N50" s="422"/>
    </row>
    <row r="51" spans="1:14" ht="53.25" customHeight="1" thickBot="1" x14ac:dyDescent="0.25">
      <c r="A51" s="345"/>
      <c r="B51" s="345"/>
      <c r="C51" s="346"/>
      <c r="D51" s="423"/>
      <c r="E51" s="424"/>
      <c r="F51" s="424"/>
      <c r="G51" s="424"/>
      <c r="H51" s="424"/>
      <c r="I51" s="424"/>
      <c r="J51" s="424"/>
      <c r="K51" s="424"/>
      <c r="L51" s="424"/>
      <c r="M51" s="424"/>
      <c r="N51" s="425"/>
    </row>
    <row r="52" spans="1:14" ht="16.5" x14ac:dyDescent="0.2">
      <c r="A52" s="345" t="s">
        <v>117</v>
      </c>
      <c r="B52" s="345"/>
      <c r="C52" s="346"/>
      <c r="D52" s="426" t="s">
        <v>230</v>
      </c>
      <c r="E52" s="426"/>
      <c r="F52" s="426"/>
      <c r="G52" s="426"/>
      <c r="H52" s="426"/>
      <c r="I52" s="426"/>
      <c r="J52" s="426"/>
      <c r="K52" s="426"/>
      <c r="L52" s="426"/>
      <c r="M52" s="426"/>
      <c r="N52" s="426"/>
    </row>
    <row r="53" spans="1:14" ht="12.75" x14ac:dyDescent="0.2">
      <c r="A53" s="345" t="s">
        <v>118</v>
      </c>
      <c r="B53" s="345"/>
      <c r="C53" s="346"/>
      <c r="D53" s="427"/>
      <c r="E53" s="427"/>
      <c r="F53" s="427"/>
      <c r="G53" s="427"/>
      <c r="H53" s="427"/>
      <c r="I53" s="427"/>
      <c r="J53" s="427"/>
      <c r="K53" s="427"/>
      <c r="L53" s="427"/>
      <c r="M53" s="427"/>
      <c r="N53" s="427"/>
    </row>
    <row r="54" spans="1:14" ht="12.75" x14ac:dyDescent="0.2">
      <c r="A54" s="345"/>
      <c r="B54" s="345"/>
      <c r="C54" s="346"/>
      <c r="D54" s="427"/>
      <c r="E54" s="427"/>
      <c r="F54" s="427"/>
      <c r="G54" s="427"/>
      <c r="H54" s="427"/>
      <c r="I54" s="427"/>
      <c r="J54" s="427"/>
      <c r="K54" s="427"/>
      <c r="L54" s="427"/>
      <c r="M54" s="427"/>
      <c r="N54" s="427"/>
    </row>
    <row r="55" spans="1:14" ht="16.5" x14ac:dyDescent="0.2">
      <c r="A55" s="345" t="s">
        <v>119</v>
      </c>
      <c r="B55" s="345"/>
      <c r="C55" s="346"/>
      <c r="D55" s="427"/>
      <c r="E55" s="427"/>
      <c r="F55" s="427"/>
      <c r="G55" s="427"/>
      <c r="H55" s="427"/>
      <c r="I55" s="427"/>
      <c r="J55" s="427"/>
      <c r="K55" s="427"/>
      <c r="L55" s="427"/>
      <c r="M55" s="427"/>
      <c r="N55" s="427"/>
    </row>
    <row r="56" spans="1:14" ht="12.75" x14ac:dyDescent="0.2">
      <c r="A56" s="345" t="s">
        <v>120</v>
      </c>
      <c r="B56" s="345"/>
      <c r="C56" s="346"/>
      <c r="D56" s="427"/>
      <c r="E56" s="427"/>
      <c r="F56" s="427"/>
      <c r="G56" s="427"/>
      <c r="H56" s="427"/>
      <c r="I56" s="427"/>
      <c r="J56" s="427"/>
      <c r="K56" s="427"/>
      <c r="L56" s="427"/>
      <c r="M56" s="427"/>
      <c r="N56" s="427"/>
    </row>
    <row r="57" spans="1:14" ht="12.75" x14ac:dyDescent="0.2">
      <c r="A57" s="345"/>
      <c r="B57" s="345"/>
      <c r="C57" s="346"/>
      <c r="D57" s="427"/>
      <c r="E57" s="427"/>
      <c r="F57" s="427"/>
      <c r="G57" s="427"/>
      <c r="H57" s="427"/>
      <c r="I57" s="427"/>
      <c r="J57" s="427"/>
      <c r="K57" s="427"/>
      <c r="L57" s="427"/>
      <c r="M57" s="427"/>
      <c r="N57" s="427"/>
    </row>
    <row r="58" spans="1:14" ht="16.5" x14ac:dyDescent="0.2">
      <c r="A58" s="345" t="s">
        <v>121</v>
      </c>
      <c r="B58" s="345"/>
      <c r="C58" s="346"/>
      <c r="D58" s="427" t="s">
        <v>149</v>
      </c>
      <c r="E58" s="427"/>
      <c r="F58" s="427"/>
      <c r="G58" s="427"/>
      <c r="H58" s="427"/>
      <c r="I58" s="427"/>
      <c r="J58" s="427"/>
      <c r="K58" s="427"/>
      <c r="L58" s="427"/>
      <c r="M58" s="427"/>
      <c r="N58" s="427"/>
    </row>
    <row r="59" spans="1:14" ht="16.5" x14ac:dyDescent="0.2">
      <c r="A59" s="345" t="s">
        <v>122</v>
      </c>
      <c r="B59" s="345"/>
      <c r="C59" s="346"/>
      <c r="D59" s="427"/>
      <c r="E59" s="427"/>
      <c r="F59" s="427"/>
      <c r="G59" s="427"/>
      <c r="H59" s="427"/>
      <c r="I59" s="427"/>
      <c r="J59" s="427"/>
      <c r="K59" s="427"/>
      <c r="L59" s="427"/>
      <c r="M59" s="427"/>
      <c r="N59" s="427"/>
    </row>
    <row r="60" spans="1:14" ht="16.5" x14ac:dyDescent="0.2">
      <c r="A60" s="345" t="s">
        <v>123</v>
      </c>
      <c r="B60" s="345"/>
      <c r="C60" s="346"/>
      <c r="D60" s="427"/>
      <c r="E60" s="427"/>
      <c r="F60" s="427"/>
      <c r="G60" s="427"/>
      <c r="H60" s="427"/>
      <c r="I60" s="427"/>
      <c r="J60" s="427"/>
      <c r="K60" s="427"/>
      <c r="L60" s="427"/>
      <c r="M60" s="427"/>
      <c r="N60" s="427"/>
    </row>
    <row r="61" spans="1:14" ht="12.75" x14ac:dyDescent="0.2">
      <c r="A61" s="345" t="s">
        <v>124</v>
      </c>
      <c r="B61" s="345"/>
      <c r="C61" s="346"/>
      <c r="D61" s="427"/>
      <c r="E61" s="427"/>
      <c r="F61" s="427"/>
      <c r="G61" s="427"/>
      <c r="H61" s="427"/>
      <c r="I61" s="427"/>
      <c r="J61" s="427"/>
      <c r="K61" s="427"/>
      <c r="L61" s="427"/>
      <c r="M61" s="427"/>
      <c r="N61" s="427"/>
    </row>
    <row r="62" spans="1:14" ht="12.75" x14ac:dyDescent="0.2">
      <c r="A62" s="345"/>
      <c r="B62" s="345"/>
      <c r="C62" s="346"/>
      <c r="D62" s="427"/>
      <c r="E62" s="427"/>
      <c r="F62" s="427"/>
      <c r="G62" s="427"/>
      <c r="H62" s="427"/>
      <c r="I62" s="427"/>
      <c r="J62" s="427"/>
      <c r="K62" s="427"/>
      <c r="L62" s="427"/>
      <c r="M62" s="427"/>
      <c r="N62" s="427"/>
    </row>
    <row r="63" spans="1:14" ht="16.5" thickBot="1" x14ac:dyDescent="0.3">
      <c r="A63" s="142"/>
      <c r="C63" s="133"/>
      <c r="D63" s="133"/>
      <c r="E63" s="133"/>
      <c r="F63" s="133"/>
      <c r="G63" s="133"/>
      <c r="H63" s="133"/>
      <c r="I63" s="133"/>
      <c r="J63" s="133"/>
      <c r="K63" s="133"/>
      <c r="L63" s="133"/>
      <c r="M63" s="133"/>
      <c r="N63" s="133"/>
    </row>
    <row r="64" spans="1:14" ht="15" x14ac:dyDescent="0.25">
      <c r="A64" s="375" t="s">
        <v>125</v>
      </c>
      <c r="B64" s="376"/>
      <c r="C64" s="376"/>
      <c r="D64" s="376"/>
      <c r="E64" s="377"/>
      <c r="F64" s="133"/>
      <c r="G64" s="133"/>
      <c r="H64" s="133"/>
      <c r="I64" s="133"/>
      <c r="J64" s="133"/>
      <c r="K64" s="133"/>
      <c r="L64" s="133"/>
      <c r="M64" s="133"/>
      <c r="N64" s="133"/>
    </row>
    <row r="65" spans="1:15" thickBot="1" x14ac:dyDescent="0.3">
      <c r="A65" s="378"/>
      <c r="B65" s="379"/>
      <c r="C65" s="379"/>
      <c r="D65" s="380"/>
      <c r="E65" s="381"/>
      <c r="F65" s="133"/>
      <c r="G65" s="133"/>
      <c r="H65" s="133"/>
      <c r="I65" s="133"/>
      <c r="J65" s="133"/>
      <c r="K65" s="133"/>
      <c r="L65" s="133"/>
      <c r="M65" s="133"/>
      <c r="N65" s="133"/>
    </row>
    <row r="66" spans="1:15" ht="12.75" x14ac:dyDescent="0.2">
      <c r="A66" s="428" t="s">
        <v>96</v>
      </c>
      <c r="B66" s="428"/>
      <c r="C66" s="429"/>
      <c r="D66" s="407" t="s">
        <v>133</v>
      </c>
      <c r="E66" s="407"/>
      <c r="F66" s="407"/>
      <c r="G66" s="407"/>
      <c r="H66" s="407"/>
      <c r="I66" s="407"/>
      <c r="J66" s="407"/>
      <c r="K66" s="407"/>
      <c r="L66" s="407"/>
      <c r="M66" s="407"/>
      <c r="N66" s="407"/>
    </row>
    <row r="67" spans="1:15" ht="6.75" customHeight="1" x14ac:dyDescent="0.2">
      <c r="A67" s="430"/>
      <c r="B67" s="430"/>
      <c r="C67" s="431"/>
      <c r="D67" s="407"/>
      <c r="E67" s="407"/>
      <c r="F67" s="407"/>
      <c r="G67" s="407"/>
      <c r="H67" s="407"/>
      <c r="I67" s="407"/>
      <c r="J67" s="407"/>
      <c r="K67" s="407"/>
      <c r="L67" s="407"/>
      <c r="M67" s="407"/>
      <c r="N67" s="407"/>
    </row>
    <row r="68" spans="1:15" ht="12.75" hidden="1" x14ac:dyDescent="0.2">
      <c r="A68" s="430"/>
      <c r="B68" s="430"/>
      <c r="C68" s="431"/>
      <c r="D68" s="407"/>
      <c r="E68" s="407"/>
      <c r="F68" s="407"/>
      <c r="G68" s="407"/>
      <c r="H68" s="407"/>
      <c r="I68" s="407"/>
      <c r="J68" s="407"/>
      <c r="K68" s="407"/>
      <c r="L68" s="407"/>
      <c r="M68" s="407"/>
      <c r="N68" s="407"/>
    </row>
    <row r="69" spans="1:15" ht="16.5" x14ac:dyDescent="0.2">
      <c r="A69" s="412" t="s">
        <v>126</v>
      </c>
      <c r="B69" s="412"/>
      <c r="C69" s="413"/>
      <c r="D69" s="408" t="s">
        <v>134</v>
      </c>
      <c r="E69" s="408"/>
      <c r="F69" s="408"/>
      <c r="G69" s="408"/>
      <c r="H69" s="408"/>
      <c r="I69" s="408"/>
      <c r="J69" s="408"/>
      <c r="K69" s="408"/>
      <c r="L69" s="408"/>
      <c r="M69" s="408"/>
      <c r="N69" s="408"/>
    </row>
    <row r="70" spans="1:15" ht="16.5" x14ac:dyDescent="0.2">
      <c r="A70" s="412" t="s">
        <v>127</v>
      </c>
      <c r="B70" s="412"/>
      <c r="C70" s="413"/>
      <c r="D70" s="408" t="s">
        <v>128</v>
      </c>
      <c r="E70" s="408"/>
      <c r="F70" s="408"/>
      <c r="G70" s="408"/>
      <c r="H70" s="408"/>
      <c r="I70" s="408"/>
      <c r="J70" s="408"/>
      <c r="K70" s="408"/>
      <c r="L70" s="408"/>
      <c r="M70" s="408"/>
      <c r="N70" s="408"/>
    </row>
    <row r="71" spans="1:15" ht="16.5" thickBot="1" x14ac:dyDescent="0.3">
      <c r="A71" s="143"/>
      <c r="B71" s="144"/>
      <c r="C71" s="132"/>
      <c r="D71" s="132"/>
      <c r="E71" s="132"/>
      <c r="F71" s="133"/>
      <c r="G71" s="133"/>
      <c r="H71" s="133"/>
      <c r="I71" s="133"/>
      <c r="J71" s="133"/>
      <c r="K71" s="133"/>
      <c r="L71" s="133"/>
      <c r="M71" s="133"/>
      <c r="N71" s="133"/>
    </row>
    <row r="72" spans="1:15" ht="15" x14ac:dyDescent="0.25">
      <c r="A72" s="385" t="s">
        <v>129</v>
      </c>
      <c r="B72" s="386"/>
      <c r="C72" s="386"/>
      <c r="D72" s="386"/>
      <c r="E72" s="387"/>
      <c r="F72" s="133"/>
      <c r="G72" s="133"/>
      <c r="H72" s="133"/>
      <c r="I72" s="133"/>
      <c r="J72" s="133"/>
      <c r="K72" s="133"/>
      <c r="L72" s="133"/>
      <c r="M72" s="133"/>
      <c r="N72" s="133"/>
    </row>
    <row r="73" spans="1:15" thickBot="1" x14ac:dyDescent="0.3">
      <c r="A73" s="388"/>
      <c r="B73" s="389"/>
      <c r="C73" s="389"/>
      <c r="D73" s="389"/>
      <c r="E73" s="390"/>
      <c r="F73" s="133"/>
      <c r="G73" s="133"/>
      <c r="H73" s="133"/>
      <c r="I73" s="133"/>
      <c r="J73" s="133"/>
      <c r="K73" s="133"/>
      <c r="L73" s="133"/>
      <c r="M73" s="133"/>
      <c r="N73" s="133"/>
    </row>
    <row r="74" spans="1:15" ht="12.75" x14ac:dyDescent="0.2">
      <c r="A74" s="391" t="s">
        <v>231</v>
      </c>
      <c r="B74" s="392"/>
      <c r="C74" s="392"/>
      <c r="D74" s="392"/>
      <c r="E74" s="392"/>
      <c r="F74" s="392"/>
      <c r="G74" s="392"/>
      <c r="H74" s="392"/>
      <c r="I74" s="392"/>
      <c r="J74" s="392"/>
      <c r="K74" s="392"/>
      <c r="L74" s="392"/>
      <c r="M74" s="392"/>
      <c r="N74" s="393"/>
      <c r="O74" s="123"/>
    </row>
    <row r="75" spans="1:15" ht="12.75" x14ac:dyDescent="0.2">
      <c r="A75" s="394"/>
      <c r="B75" s="395"/>
      <c r="C75" s="395"/>
      <c r="D75" s="395"/>
      <c r="E75" s="395"/>
      <c r="F75" s="395"/>
      <c r="G75" s="395"/>
      <c r="H75" s="395"/>
      <c r="I75" s="395"/>
      <c r="J75" s="395"/>
      <c r="K75" s="395"/>
      <c r="L75" s="395"/>
      <c r="M75" s="395"/>
      <c r="N75" s="396"/>
      <c r="O75" s="123"/>
    </row>
    <row r="76" spans="1:15" ht="12.75" x14ac:dyDescent="0.2">
      <c r="A76" s="394"/>
      <c r="B76" s="395"/>
      <c r="C76" s="395"/>
      <c r="D76" s="395"/>
      <c r="E76" s="395"/>
      <c r="F76" s="395"/>
      <c r="G76" s="395"/>
      <c r="H76" s="395"/>
      <c r="I76" s="395"/>
      <c r="J76" s="395"/>
      <c r="K76" s="395"/>
      <c r="L76" s="395"/>
      <c r="M76" s="395"/>
      <c r="N76" s="396"/>
      <c r="O76" s="123"/>
    </row>
    <row r="77" spans="1:15" ht="12.75" x14ac:dyDescent="0.2">
      <c r="A77" s="394"/>
      <c r="B77" s="395"/>
      <c r="C77" s="395"/>
      <c r="D77" s="395"/>
      <c r="E77" s="395"/>
      <c r="F77" s="395"/>
      <c r="G77" s="395"/>
      <c r="H77" s="395"/>
      <c r="I77" s="395"/>
      <c r="J77" s="395"/>
      <c r="K77" s="395"/>
      <c r="L77" s="395"/>
      <c r="M77" s="395"/>
      <c r="N77" s="396"/>
      <c r="O77" s="123"/>
    </row>
    <row r="78" spans="1:15" ht="12.75" x14ac:dyDescent="0.2">
      <c r="A78" s="394"/>
      <c r="B78" s="395"/>
      <c r="C78" s="395"/>
      <c r="D78" s="395"/>
      <c r="E78" s="395"/>
      <c r="F78" s="395"/>
      <c r="G78" s="395"/>
      <c r="H78" s="395"/>
      <c r="I78" s="395"/>
      <c r="J78" s="395"/>
      <c r="K78" s="395"/>
      <c r="L78" s="395"/>
      <c r="M78" s="395"/>
      <c r="N78" s="396"/>
      <c r="O78" s="123"/>
    </row>
    <row r="79" spans="1:15" ht="4.5" customHeight="1" thickBot="1" x14ac:dyDescent="0.25">
      <c r="A79" s="397"/>
      <c r="B79" s="398"/>
      <c r="C79" s="398"/>
      <c r="D79" s="398"/>
      <c r="E79" s="398"/>
      <c r="F79" s="398"/>
      <c r="G79" s="398"/>
      <c r="H79" s="398"/>
      <c r="I79" s="398"/>
      <c r="J79" s="398"/>
      <c r="K79" s="398"/>
      <c r="L79" s="398"/>
      <c r="M79" s="398"/>
      <c r="N79" s="399"/>
      <c r="O79" s="123"/>
    </row>
    <row r="80" spans="1:15" x14ac:dyDescent="0.25">
      <c r="A80" s="145"/>
      <c r="B80" s="145"/>
      <c r="C80" s="134"/>
      <c r="D80" s="134"/>
      <c r="E80" s="134"/>
      <c r="F80" s="134"/>
      <c r="G80" s="134"/>
      <c r="H80" s="134"/>
      <c r="I80" s="134"/>
      <c r="J80" s="134"/>
      <c r="K80" s="134"/>
      <c r="L80" s="134"/>
      <c r="M80" s="134"/>
      <c r="N80" s="134"/>
      <c r="O80" s="123"/>
    </row>
    <row r="81" spans="1:15" ht="16.5" thickBot="1" x14ac:dyDescent="0.3">
      <c r="A81" s="145"/>
      <c r="B81" s="145"/>
      <c r="C81" s="134"/>
      <c r="D81" s="134"/>
      <c r="E81" s="134"/>
      <c r="F81" s="134"/>
      <c r="G81" s="134"/>
      <c r="H81" s="134"/>
      <c r="I81" s="134"/>
      <c r="J81" s="134"/>
      <c r="K81" s="134"/>
      <c r="L81" s="134"/>
      <c r="M81" s="134"/>
      <c r="N81" s="134"/>
      <c r="O81" s="123"/>
    </row>
    <row r="82" spans="1:15" ht="15" x14ac:dyDescent="0.25">
      <c r="A82" s="400" t="s">
        <v>130</v>
      </c>
      <c r="B82" s="401"/>
      <c r="C82" s="401"/>
      <c r="D82" s="401"/>
      <c r="E82" s="402"/>
      <c r="F82" s="134"/>
      <c r="G82" s="134"/>
      <c r="H82" s="134"/>
      <c r="I82" s="134"/>
      <c r="J82" s="134"/>
      <c r="K82" s="134"/>
      <c r="L82" s="134"/>
      <c r="M82" s="134"/>
      <c r="N82" s="134"/>
      <c r="O82" s="123"/>
    </row>
    <row r="83" spans="1:15" thickBot="1" x14ac:dyDescent="0.3">
      <c r="A83" s="403"/>
      <c r="B83" s="404"/>
      <c r="C83" s="404"/>
      <c r="D83" s="404"/>
      <c r="E83" s="405"/>
      <c r="F83" s="135"/>
      <c r="G83" s="135"/>
      <c r="H83" s="135"/>
      <c r="I83" s="135"/>
      <c r="J83" s="135"/>
      <c r="K83" s="135"/>
      <c r="L83" s="135"/>
      <c r="M83" s="135"/>
      <c r="N83" s="135"/>
      <c r="O83" s="123"/>
    </row>
    <row r="84" spans="1:15" ht="30" customHeight="1" x14ac:dyDescent="0.2">
      <c r="A84" s="406" t="s">
        <v>150</v>
      </c>
      <c r="B84" s="406"/>
      <c r="C84" s="406"/>
      <c r="D84" s="406"/>
      <c r="E84" s="406"/>
      <c r="F84" s="407"/>
      <c r="G84" s="407"/>
      <c r="H84" s="407"/>
      <c r="I84" s="407"/>
      <c r="J84" s="407"/>
      <c r="K84" s="407"/>
      <c r="L84" s="407"/>
      <c r="M84" s="407"/>
      <c r="N84" s="407"/>
    </row>
    <row r="85" spans="1:15" ht="23.25" customHeight="1" x14ac:dyDescent="0.2">
      <c r="A85" s="407"/>
      <c r="B85" s="407"/>
      <c r="C85" s="407"/>
      <c r="D85" s="407"/>
      <c r="E85" s="407"/>
      <c r="F85" s="407"/>
      <c r="G85" s="407"/>
      <c r="H85" s="407"/>
      <c r="I85" s="407"/>
      <c r="J85" s="407"/>
      <c r="K85" s="407"/>
      <c r="L85" s="407"/>
      <c r="M85" s="407"/>
      <c r="N85" s="407"/>
    </row>
    <row r="86" spans="1:15" ht="24" customHeight="1" x14ac:dyDescent="0.2">
      <c r="A86" s="408" t="s">
        <v>138</v>
      </c>
      <c r="B86" s="408"/>
      <c r="C86" s="408"/>
      <c r="D86" s="408"/>
      <c r="E86" s="408"/>
      <c r="F86" s="408"/>
      <c r="G86" s="408"/>
      <c r="H86" s="408"/>
      <c r="I86" s="408"/>
      <c r="J86" s="408"/>
      <c r="K86" s="408"/>
      <c r="L86" s="408"/>
      <c r="M86" s="408"/>
      <c r="N86" s="408"/>
    </row>
    <row r="87" spans="1:15" x14ac:dyDescent="0.25">
      <c r="C87" s="133"/>
      <c r="D87" s="133"/>
      <c r="E87" s="133"/>
      <c r="F87" s="133"/>
      <c r="G87" s="133"/>
      <c r="H87" s="133"/>
      <c r="I87" s="133"/>
      <c r="J87" s="133"/>
      <c r="K87" s="133"/>
      <c r="L87" s="133"/>
      <c r="M87" s="133"/>
      <c r="N87" s="133"/>
    </row>
    <row r="88" spans="1:15" ht="16.5" thickBot="1" x14ac:dyDescent="0.3">
      <c r="C88" s="133"/>
      <c r="D88" s="133"/>
      <c r="E88" s="133"/>
      <c r="F88" s="133"/>
      <c r="G88" s="133"/>
      <c r="H88" s="133"/>
      <c r="I88" s="133"/>
      <c r="J88" s="133"/>
      <c r="K88" s="133"/>
      <c r="L88" s="133"/>
      <c r="M88" s="133"/>
      <c r="N88" s="133"/>
    </row>
    <row r="89" spans="1:15" s="73" customFormat="1" ht="27.75" customHeight="1" thickBot="1" x14ac:dyDescent="0.3">
      <c r="A89" s="409" t="s">
        <v>233</v>
      </c>
      <c r="B89" s="410"/>
      <c r="C89" s="410"/>
      <c r="D89" s="410"/>
      <c r="E89" s="411"/>
      <c r="F89" s="136"/>
      <c r="G89" s="136"/>
      <c r="H89" s="136"/>
      <c r="I89" s="136"/>
      <c r="J89" s="136"/>
      <c r="K89" s="136"/>
      <c r="L89" s="136"/>
      <c r="M89" s="136"/>
      <c r="N89" s="136"/>
    </row>
    <row r="90" spans="1:15" s="73" customFormat="1" ht="34.5" customHeight="1" thickBot="1" x14ac:dyDescent="0.25">
      <c r="A90" s="382" t="s">
        <v>232</v>
      </c>
      <c r="B90" s="383"/>
      <c r="C90" s="383"/>
      <c r="D90" s="383"/>
      <c r="E90" s="383"/>
      <c r="F90" s="383"/>
      <c r="G90" s="383"/>
      <c r="H90" s="383"/>
      <c r="I90" s="383"/>
      <c r="J90" s="383"/>
      <c r="K90" s="383"/>
      <c r="L90" s="383"/>
      <c r="M90" s="383"/>
      <c r="N90" s="384"/>
    </row>
    <row r="91" spans="1:15" s="73" customFormat="1" ht="10.5" customHeight="1" thickBot="1" x14ac:dyDescent="0.25">
      <c r="A91" s="327"/>
      <c r="B91" s="145"/>
      <c r="C91" s="145"/>
      <c r="D91" s="145"/>
      <c r="E91" s="145"/>
      <c r="F91" s="145"/>
      <c r="G91" s="145"/>
      <c r="H91" s="145"/>
      <c r="I91" s="145"/>
      <c r="J91" s="145"/>
      <c r="K91" s="145"/>
      <c r="L91" s="145"/>
      <c r="M91" s="145"/>
      <c r="N91" s="328"/>
    </row>
    <row r="92" spans="1:15" s="73" customFormat="1" ht="24.75" customHeight="1" thickBot="1" x14ac:dyDescent="0.25">
      <c r="A92" s="382" t="s">
        <v>234</v>
      </c>
      <c r="B92" s="383"/>
      <c r="C92" s="383"/>
      <c r="D92" s="383"/>
      <c r="E92" s="383"/>
      <c r="F92" s="383"/>
      <c r="G92" s="383"/>
      <c r="H92" s="383"/>
      <c r="I92" s="383"/>
      <c r="J92" s="383"/>
      <c r="K92" s="383"/>
      <c r="L92" s="383"/>
      <c r="M92" s="383"/>
      <c r="N92" s="384"/>
    </row>
    <row r="93" spans="1:15" s="73" customFormat="1" ht="12.75" customHeight="1" thickBot="1" x14ac:dyDescent="0.3">
      <c r="A93" s="146"/>
      <c r="B93" s="147"/>
      <c r="C93" s="137"/>
      <c r="D93" s="136"/>
      <c r="E93" s="136"/>
      <c r="F93" s="136"/>
      <c r="G93" s="136"/>
      <c r="H93" s="136"/>
      <c r="I93" s="136"/>
      <c r="J93" s="136"/>
      <c r="K93" s="136"/>
      <c r="L93" s="136"/>
      <c r="M93" s="136"/>
      <c r="N93" s="136"/>
    </row>
    <row r="94" spans="1:15" ht="16.5" thickBot="1" x14ac:dyDescent="0.25">
      <c r="A94" s="382" t="s">
        <v>235</v>
      </c>
      <c r="B94" s="383"/>
      <c r="C94" s="383"/>
      <c r="D94" s="383"/>
      <c r="E94" s="383"/>
      <c r="F94" s="383"/>
      <c r="G94" s="383"/>
      <c r="H94" s="383"/>
      <c r="I94" s="383"/>
      <c r="J94" s="383"/>
      <c r="K94" s="383"/>
      <c r="L94" s="383"/>
      <c r="M94" s="383"/>
      <c r="N94" s="384"/>
    </row>
    <row r="95" spans="1:15" x14ac:dyDescent="0.25">
      <c r="C95" s="133"/>
      <c r="D95" s="133"/>
      <c r="E95" s="133"/>
      <c r="F95" s="133"/>
      <c r="G95" s="133"/>
      <c r="H95" s="133"/>
      <c r="I95" s="133"/>
      <c r="J95" s="133"/>
      <c r="K95" s="133"/>
      <c r="L95" s="133"/>
      <c r="M95" s="133"/>
      <c r="N95" s="133"/>
    </row>
    <row r="96" spans="1:15" x14ac:dyDescent="0.25">
      <c r="C96" s="133"/>
      <c r="D96" s="133"/>
      <c r="E96" s="133"/>
      <c r="F96" s="133"/>
      <c r="G96" s="133"/>
      <c r="H96" s="133"/>
      <c r="I96" s="133"/>
      <c r="J96" s="133"/>
      <c r="K96" s="133"/>
      <c r="L96" s="133"/>
      <c r="M96" s="133"/>
      <c r="N96" s="133"/>
    </row>
    <row r="97" spans="3:14" x14ac:dyDescent="0.25">
      <c r="C97" s="133"/>
      <c r="D97" s="133"/>
      <c r="E97" s="133"/>
      <c r="F97" s="133"/>
      <c r="G97" s="133"/>
      <c r="H97" s="133"/>
      <c r="I97" s="133"/>
      <c r="J97" s="133"/>
      <c r="K97" s="133"/>
      <c r="L97" s="133"/>
      <c r="M97" s="133"/>
      <c r="N97" s="133"/>
    </row>
    <row r="98" spans="3:14" x14ac:dyDescent="0.25">
      <c r="C98" s="133"/>
      <c r="D98" s="133"/>
      <c r="E98" s="133"/>
      <c r="F98" s="133"/>
      <c r="G98" s="133"/>
      <c r="H98" s="133"/>
      <c r="I98" s="133"/>
      <c r="J98" s="133"/>
      <c r="K98" s="133"/>
      <c r="L98" s="133"/>
      <c r="M98" s="133"/>
      <c r="N98" s="133"/>
    </row>
    <row r="99" spans="3:14" x14ac:dyDescent="0.25">
      <c r="C99" s="133"/>
      <c r="D99" s="133"/>
      <c r="E99" s="133"/>
      <c r="F99" s="133"/>
      <c r="G99" s="133"/>
      <c r="H99" s="133"/>
      <c r="I99" s="133"/>
      <c r="J99" s="133"/>
      <c r="K99" s="133"/>
      <c r="L99" s="133"/>
      <c r="M99" s="133"/>
      <c r="N99" s="133"/>
    </row>
    <row r="100" spans="3:14" x14ac:dyDescent="0.25">
      <c r="C100" s="133"/>
      <c r="D100" s="133"/>
      <c r="E100" s="133"/>
      <c r="F100" s="133"/>
      <c r="G100" s="133"/>
      <c r="H100" s="133"/>
      <c r="I100" s="133"/>
      <c r="J100" s="133"/>
      <c r="K100" s="133"/>
      <c r="L100" s="133"/>
      <c r="M100" s="133"/>
      <c r="N100" s="133"/>
    </row>
    <row r="101" spans="3:14" x14ac:dyDescent="0.25">
      <c r="C101" s="133"/>
      <c r="D101" s="133"/>
      <c r="E101" s="133"/>
      <c r="F101" s="133"/>
      <c r="G101" s="133"/>
      <c r="H101" s="133"/>
      <c r="I101" s="133"/>
      <c r="J101" s="133"/>
      <c r="K101" s="133"/>
      <c r="L101" s="133"/>
      <c r="M101" s="133"/>
      <c r="N101" s="133"/>
    </row>
    <row r="102" spans="3:14" x14ac:dyDescent="0.25">
      <c r="C102" s="133"/>
      <c r="D102" s="133"/>
      <c r="E102" s="133"/>
      <c r="F102" s="133"/>
      <c r="G102" s="133"/>
      <c r="H102" s="133"/>
      <c r="I102" s="133"/>
      <c r="J102" s="133"/>
      <c r="K102" s="133"/>
      <c r="L102" s="133"/>
      <c r="M102" s="133"/>
      <c r="N102" s="133"/>
    </row>
    <row r="103" spans="3:14" x14ac:dyDescent="0.25">
      <c r="C103" s="133"/>
      <c r="D103" s="133"/>
      <c r="E103" s="133"/>
      <c r="F103" s="133"/>
      <c r="G103" s="133"/>
      <c r="H103" s="133"/>
      <c r="I103" s="133"/>
      <c r="J103" s="133"/>
      <c r="K103" s="133"/>
      <c r="L103" s="133"/>
      <c r="M103" s="133"/>
      <c r="N103" s="133"/>
    </row>
    <row r="104" spans="3:14" x14ac:dyDescent="0.25">
      <c r="C104" s="133"/>
      <c r="D104" s="133"/>
      <c r="E104" s="133"/>
      <c r="F104" s="133"/>
      <c r="G104" s="133"/>
      <c r="H104" s="133"/>
      <c r="I104" s="133"/>
      <c r="J104" s="133"/>
      <c r="K104" s="133"/>
      <c r="L104" s="133"/>
      <c r="M104" s="133"/>
      <c r="N104" s="133"/>
    </row>
    <row r="105" spans="3:14" x14ac:dyDescent="0.25">
      <c r="C105" s="133"/>
      <c r="D105" s="133"/>
      <c r="E105" s="133"/>
      <c r="F105" s="133"/>
      <c r="G105" s="133"/>
      <c r="H105" s="133"/>
      <c r="I105" s="133"/>
      <c r="J105" s="133"/>
      <c r="K105" s="133"/>
      <c r="L105" s="133"/>
      <c r="M105" s="133"/>
      <c r="N105" s="133"/>
    </row>
    <row r="106" spans="3:14" x14ac:dyDescent="0.25">
      <c r="C106" s="133"/>
      <c r="D106" s="133"/>
      <c r="E106" s="133"/>
      <c r="F106" s="133"/>
      <c r="G106" s="133"/>
      <c r="H106" s="133"/>
      <c r="I106" s="133"/>
      <c r="J106" s="133"/>
      <c r="K106" s="133"/>
      <c r="L106" s="133"/>
      <c r="M106" s="133"/>
      <c r="N106" s="133"/>
    </row>
    <row r="107" spans="3:14" x14ac:dyDescent="0.25">
      <c r="C107" s="133"/>
      <c r="D107" s="133"/>
      <c r="E107" s="133"/>
      <c r="F107" s="133"/>
      <c r="G107" s="133"/>
      <c r="H107" s="133"/>
      <c r="I107" s="133"/>
      <c r="J107" s="133"/>
      <c r="K107" s="133"/>
      <c r="L107" s="133"/>
      <c r="M107" s="133"/>
      <c r="N107" s="133"/>
    </row>
    <row r="108" spans="3:14" x14ac:dyDescent="0.25">
      <c r="C108" s="133"/>
      <c r="D108" s="133"/>
      <c r="E108" s="133"/>
      <c r="F108" s="133"/>
      <c r="G108" s="133"/>
      <c r="H108" s="133"/>
      <c r="I108" s="133"/>
      <c r="J108" s="133"/>
      <c r="K108" s="133"/>
      <c r="L108" s="133"/>
      <c r="M108" s="133"/>
      <c r="N108" s="133"/>
    </row>
    <row r="109" spans="3:14" x14ac:dyDescent="0.2">
      <c r="C109" s="138"/>
      <c r="D109" s="138"/>
      <c r="E109" s="138"/>
      <c r="F109" s="138"/>
      <c r="G109" s="138"/>
      <c r="H109" s="138"/>
      <c r="I109" s="138"/>
      <c r="J109" s="138"/>
      <c r="K109" s="138"/>
      <c r="L109" s="138"/>
      <c r="M109" s="138"/>
      <c r="N109" s="138"/>
    </row>
    <row r="110" spans="3:14" x14ac:dyDescent="0.2">
      <c r="C110" s="138"/>
      <c r="D110" s="138"/>
      <c r="E110" s="138"/>
      <c r="F110" s="138"/>
      <c r="G110" s="138"/>
      <c r="H110" s="138"/>
      <c r="I110" s="138"/>
      <c r="J110" s="138"/>
      <c r="K110" s="138"/>
      <c r="L110" s="138"/>
      <c r="M110" s="138"/>
      <c r="N110" s="138"/>
    </row>
    <row r="111" spans="3:14" x14ac:dyDescent="0.2">
      <c r="C111" s="138"/>
      <c r="D111" s="138"/>
      <c r="E111" s="138"/>
      <c r="F111" s="138"/>
      <c r="G111" s="138"/>
      <c r="H111" s="138"/>
      <c r="I111" s="138"/>
      <c r="J111" s="138"/>
      <c r="K111" s="138"/>
      <c r="L111" s="138"/>
      <c r="M111" s="138"/>
      <c r="N111" s="138"/>
    </row>
    <row r="112" spans="3:14" x14ac:dyDescent="0.2">
      <c r="C112" s="138"/>
      <c r="D112" s="138"/>
      <c r="E112" s="138"/>
      <c r="F112" s="138"/>
      <c r="G112" s="138"/>
      <c r="H112" s="138"/>
      <c r="I112" s="138"/>
      <c r="J112" s="138"/>
      <c r="K112" s="138"/>
      <c r="L112" s="138"/>
      <c r="M112" s="138"/>
      <c r="N112" s="138"/>
    </row>
    <row r="113" spans="3:14" x14ac:dyDescent="0.2">
      <c r="C113" s="138"/>
      <c r="D113" s="138"/>
      <c r="E113" s="138"/>
      <c r="F113" s="138"/>
      <c r="G113" s="138"/>
      <c r="H113" s="138"/>
      <c r="I113" s="138"/>
      <c r="J113" s="138"/>
      <c r="K113" s="138"/>
      <c r="L113" s="138"/>
      <c r="M113" s="138"/>
      <c r="N113" s="138"/>
    </row>
    <row r="114" spans="3:14" x14ac:dyDescent="0.2">
      <c r="C114" s="138"/>
      <c r="D114" s="138"/>
      <c r="E114" s="138"/>
      <c r="F114" s="138"/>
      <c r="G114" s="138"/>
      <c r="H114" s="138"/>
      <c r="I114" s="138"/>
      <c r="J114" s="138"/>
      <c r="K114" s="138"/>
      <c r="L114" s="138"/>
      <c r="M114" s="138"/>
      <c r="N114" s="138"/>
    </row>
    <row r="115" spans="3:14" x14ac:dyDescent="0.2">
      <c r="C115" s="138"/>
      <c r="D115" s="138"/>
      <c r="E115" s="138"/>
      <c r="F115" s="138"/>
      <c r="G115" s="138"/>
      <c r="H115" s="138"/>
      <c r="I115" s="138"/>
      <c r="J115" s="138"/>
      <c r="K115" s="138"/>
      <c r="L115" s="138"/>
      <c r="M115" s="138"/>
      <c r="N115" s="138"/>
    </row>
    <row r="116" spans="3:14" x14ac:dyDescent="0.2">
      <c r="C116" s="138"/>
      <c r="D116" s="138"/>
      <c r="E116" s="138"/>
      <c r="F116" s="138"/>
      <c r="G116" s="138"/>
      <c r="H116" s="138"/>
      <c r="I116" s="138"/>
      <c r="J116" s="138"/>
      <c r="K116" s="138"/>
      <c r="L116" s="138"/>
      <c r="M116" s="138"/>
      <c r="N116" s="138"/>
    </row>
    <row r="117" spans="3:14" x14ac:dyDescent="0.2">
      <c r="C117" s="138"/>
      <c r="D117" s="138"/>
      <c r="E117" s="138"/>
      <c r="F117" s="138"/>
      <c r="G117" s="138"/>
      <c r="H117" s="138"/>
      <c r="I117" s="138"/>
      <c r="J117" s="138"/>
      <c r="K117" s="138"/>
      <c r="L117" s="138"/>
      <c r="M117" s="138"/>
      <c r="N117" s="138"/>
    </row>
    <row r="118" spans="3:14" x14ac:dyDescent="0.2">
      <c r="C118" s="138"/>
      <c r="D118" s="138"/>
      <c r="E118" s="138"/>
      <c r="F118" s="138"/>
      <c r="G118" s="138"/>
      <c r="H118" s="138"/>
      <c r="I118" s="138"/>
      <c r="J118" s="138"/>
      <c r="K118" s="138"/>
      <c r="L118" s="138"/>
      <c r="M118" s="138"/>
      <c r="N118" s="138"/>
    </row>
    <row r="119" spans="3:14" x14ac:dyDescent="0.2">
      <c r="C119" s="138"/>
      <c r="D119" s="138"/>
      <c r="E119" s="138"/>
      <c r="F119" s="138"/>
      <c r="G119" s="138"/>
      <c r="H119" s="138"/>
      <c r="I119" s="138"/>
      <c r="J119" s="138"/>
      <c r="K119" s="138"/>
      <c r="L119" s="138"/>
      <c r="M119" s="138"/>
      <c r="N119" s="138"/>
    </row>
    <row r="120" spans="3:14" x14ac:dyDescent="0.2">
      <c r="C120" s="138"/>
      <c r="D120" s="138"/>
      <c r="E120" s="138"/>
      <c r="F120" s="138"/>
      <c r="G120" s="138"/>
      <c r="H120" s="138"/>
      <c r="I120" s="138"/>
      <c r="J120" s="138"/>
      <c r="K120" s="138"/>
      <c r="L120" s="138"/>
      <c r="M120" s="138"/>
      <c r="N120" s="138"/>
    </row>
  </sheetData>
  <mergeCells count="72">
    <mergeCell ref="E4:M4"/>
    <mergeCell ref="A6:E6"/>
    <mergeCell ref="A27:D28"/>
    <mergeCell ref="A7:C8"/>
    <mergeCell ref="A22:B22"/>
    <mergeCell ref="C22:N22"/>
    <mergeCell ref="A14:B15"/>
    <mergeCell ref="C14:N15"/>
    <mergeCell ref="A16:B17"/>
    <mergeCell ref="C16:N17"/>
    <mergeCell ref="A18:B21"/>
    <mergeCell ref="C18:N21"/>
    <mergeCell ref="A9:B11"/>
    <mergeCell ref="C9:N11"/>
    <mergeCell ref="A12:B13"/>
    <mergeCell ref="C12:N13"/>
    <mergeCell ref="A34:C34"/>
    <mergeCell ref="D34:N34"/>
    <mergeCell ref="A35:C36"/>
    <mergeCell ref="D35:N36"/>
    <mergeCell ref="A37:C38"/>
    <mergeCell ref="D29:N30"/>
    <mergeCell ref="A31:C31"/>
    <mergeCell ref="A32:C33"/>
    <mergeCell ref="D32:N33"/>
    <mergeCell ref="D31:N31"/>
    <mergeCell ref="A66:C68"/>
    <mergeCell ref="D66:N68"/>
    <mergeCell ref="D58:N62"/>
    <mergeCell ref="A59:C59"/>
    <mergeCell ref="D37:N38"/>
    <mergeCell ref="A44:C44"/>
    <mergeCell ref="D44:N44"/>
    <mergeCell ref="A45:C45"/>
    <mergeCell ref="D45:N45"/>
    <mergeCell ref="D39:N40"/>
    <mergeCell ref="A41:C42"/>
    <mergeCell ref="D41:N42"/>
    <mergeCell ref="A43:C43"/>
    <mergeCell ref="D43:N43"/>
    <mergeCell ref="A60:C60"/>
    <mergeCell ref="A61:C62"/>
    <mergeCell ref="A64:E65"/>
    <mergeCell ref="A92:N92"/>
    <mergeCell ref="A94:N94"/>
    <mergeCell ref="A72:E73"/>
    <mergeCell ref="A74:N79"/>
    <mergeCell ref="A82:E83"/>
    <mergeCell ref="A84:N85"/>
    <mergeCell ref="A86:N86"/>
    <mergeCell ref="A89:E89"/>
    <mergeCell ref="D70:N70"/>
    <mergeCell ref="A69:C69"/>
    <mergeCell ref="D69:N69"/>
    <mergeCell ref="A70:C70"/>
    <mergeCell ref="A90:N90"/>
    <mergeCell ref="A58:C58"/>
    <mergeCell ref="A23:B25"/>
    <mergeCell ref="C23:N25"/>
    <mergeCell ref="D2:N3"/>
    <mergeCell ref="A46:C46"/>
    <mergeCell ref="D46:N46"/>
    <mergeCell ref="A39:C40"/>
    <mergeCell ref="A48:E49"/>
    <mergeCell ref="A50:C51"/>
    <mergeCell ref="D50:N51"/>
    <mergeCell ref="A52:C52"/>
    <mergeCell ref="D52:N57"/>
    <mergeCell ref="A53:C54"/>
    <mergeCell ref="A55:C55"/>
    <mergeCell ref="A56:C57"/>
    <mergeCell ref="A29:C30"/>
  </mergeCells>
  <pageMargins left="0.7" right="0.7" top="0.75" bottom="0.75" header="0.3" footer="0.3"/>
  <pageSetup scale="56" orientation="portrait" r:id="rId1"/>
  <rowBreaks count="2" manualBreakCount="2">
    <brk id="47" max="16383" man="1"/>
    <brk id="6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66"/>
  <sheetViews>
    <sheetView tabSelected="1" topLeftCell="A70" zoomScale="75" zoomScaleNormal="75" zoomScaleSheetLayoutView="50" workbookViewId="0">
      <selection activeCell="G28" sqref="G28:G29"/>
    </sheetView>
  </sheetViews>
  <sheetFormatPr defaultRowHeight="15.75" x14ac:dyDescent="0.25"/>
  <cols>
    <col min="1" max="1" width="37.42578125" style="7" customWidth="1"/>
    <col min="2" max="2" width="34.5703125" style="8" customWidth="1"/>
    <col min="3" max="3" width="18" style="22" bestFit="1" customWidth="1"/>
    <col min="4" max="4" width="21.85546875" style="29" customWidth="1"/>
    <col min="5" max="5" width="18.7109375" style="29" customWidth="1"/>
    <col min="6" max="6" width="18.7109375" style="199" customWidth="1"/>
    <col min="7" max="7" width="21.85546875" style="199" customWidth="1"/>
    <col min="8" max="8" width="21.85546875" style="25" customWidth="1"/>
    <col min="9" max="9" width="7.140625" style="25" customWidth="1"/>
    <col min="10" max="10" width="23.85546875" style="25" bestFit="1" customWidth="1"/>
    <col min="11" max="11" width="26.7109375" style="27" customWidth="1"/>
    <col min="12" max="12" width="21" style="27" bestFit="1" customWidth="1"/>
    <col min="13" max="13" width="18.28515625" style="27" customWidth="1"/>
    <col min="14" max="14" width="20.140625" style="27" bestFit="1" customWidth="1"/>
    <col min="15" max="15" width="18.5703125" style="27" customWidth="1"/>
    <col min="16" max="16" width="19.5703125" style="27" bestFit="1" customWidth="1"/>
    <col min="17" max="17" width="18.42578125" style="21" bestFit="1" customWidth="1"/>
    <col min="18" max="18" width="18.42578125" style="2" customWidth="1"/>
    <col min="19" max="19" width="9.140625" style="2"/>
  </cols>
  <sheetData>
    <row r="2" spans="1:20" ht="27" x14ac:dyDescent="0.35">
      <c r="A2" s="551" t="s">
        <v>165</v>
      </c>
      <c r="B2" s="551"/>
      <c r="C2" s="551"/>
      <c r="D2" s="551"/>
      <c r="E2" s="551"/>
      <c r="F2" s="551"/>
      <c r="G2" s="551"/>
      <c r="H2" s="551"/>
      <c r="I2" s="551"/>
      <c r="J2" s="551"/>
      <c r="K2" s="551"/>
      <c r="L2" s="551"/>
      <c r="M2" s="551"/>
      <c r="N2" s="551"/>
      <c r="O2" s="551"/>
      <c r="P2" s="551"/>
      <c r="Q2" s="551"/>
      <c r="R2" s="551"/>
    </row>
    <row r="3" spans="1:20" ht="22.5" x14ac:dyDescent="0.3">
      <c r="A3" s="557" t="s">
        <v>166</v>
      </c>
      <c r="B3" s="557"/>
      <c r="C3" s="557"/>
      <c r="D3" s="557"/>
      <c r="E3" s="557"/>
      <c r="F3" s="557"/>
      <c r="G3" s="557"/>
      <c r="H3" s="557"/>
      <c r="I3" s="557"/>
      <c r="J3" s="558"/>
      <c r="K3" s="558"/>
      <c r="L3" s="558"/>
      <c r="M3" s="558"/>
      <c r="N3" s="558"/>
      <c r="O3" s="558"/>
      <c r="P3" s="558"/>
      <c r="Q3" s="558"/>
      <c r="R3" s="558"/>
    </row>
    <row r="4" spans="1:20" ht="22.5" x14ac:dyDescent="0.3">
      <c r="A4" s="557" t="s">
        <v>168</v>
      </c>
      <c r="B4" s="557"/>
      <c r="C4" s="557"/>
      <c r="D4" s="557"/>
      <c r="E4" s="557"/>
      <c r="F4" s="557"/>
      <c r="G4" s="557"/>
      <c r="H4" s="557"/>
      <c r="I4" s="557"/>
      <c r="J4" s="558"/>
      <c r="K4" s="558"/>
      <c r="L4" s="558"/>
      <c r="M4" s="558"/>
      <c r="N4" s="558"/>
      <c r="O4" s="558"/>
      <c r="P4" s="558"/>
      <c r="Q4" s="558"/>
      <c r="R4" s="558"/>
    </row>
    <row r="5" spans="1:20" ht="22.5" x14ac:dyDescent="0.3">
      <c r="A5" s="552" t="s">
        <v>212</v>
      </c>
      <c r="B5" s="552"/>
      <c r="C5" s="552"/>
      <c r="D5" s="552"/>
      <c r="E5" s="552"/>
      <c r="F5" s="552"/>
      <c r="G5" s="552"/>
      <c r="H5" s="552"/>
      <c r="I5" s="552"/>
      <c r="J5" s="552"/>
      <c r="K5" s="552"/>
      <c r="L5" s="552"/>
      <c r="M5" s="552"/>
      <c r="N5" s="552"/>
      <c r="O5" s="552"/>
      <c r="P5" s="552"/>
      <c r="Q5" s="552"/>
      <c r="R5" s="552"/>
    </row>
    <row r="6" spans="1:20" ht="19.5" thickBot="1" x14ac:dyDescent="0.35">
      <c r="A6" s="553"/>
      <c r="B6" s="553"/>
      <c r="C6" s="553"/>
      <c r="D6" s="553"/>
      <c r="E6" s="553"/>
      <c r="F6" s="553"/>
      <c r="G6" s="553"/>
      <c r="H6" s="553"/>
      <c r="I6" s="553"/>
      <c r="J6" s="553"/>
      <c r="K6" s="553"/>
      <c r="L6" s="553"/>
      <c r="M6" s="553"/>
      <c r="N6" s="553"/>
      <c r="O6" s="553"/>
      <c r="P6" s="553"/>
      <c r="Q6" s="553"/>
      <c r="R6" s="553"/>
    </row>
    <row r="7" spans="1:20" ht="23.25" thickBot="1" x14ac:dyDescent="0.35">
      <c r="A7" s="151"/>
      <c r="B7" s="295" t="s">
        <v>167</v>
      </c>
      <c r="C7" s="554"/>
      <c r="D7" s="555"/>
      <c r="E7" s="556"/>
      <c r="F7" s="197"/>
      <c r="G7" s="197"/>
      <c r="H7" s="24"/>
      <c r="J7" s="26"/>
      <c r="K7" s="26"/>
      <c r="L7" s="26"/>
      <c r="M7" s="26"/>
    </row>
    <row r="8" spans="1:20" ht="40.5" customHeight="1" thickBot="1" x14ac:dyDescent="0.35">
      <c r="A8" s="316" t="s">
        <v>209</v>
      </c>
      <c r="B8" s="472" t="s">
        <v>208</v>
      </c>
      <c r="C8" s="473"/>
      <c r="D8" s="474"/>
      <c r="E8" s="474"/>
      <c r="F8" s="197"/>
      <c r="G8" s="197"/>
      <c r="H8" s="24"/>
      <c r="J8" s="26"/>
      <c r="K8" s="26"/>
      <c r="L8" s="26"/>
      <c r="M8" s="26"/>
    </row>
    <row r="9" spans="1:20" ht="63.75" thickBot="1" x14ac:dyDescent="0.3">
      <c r="A9" s="6"/>
      <c r="B9" s="297"/>
      <c r="C9" s="298" t="s">
        <v>206</v>
      </c>
      <c r="D9" s="299" t="s">
        <v>152</v>
      </c>
      <c r="E9" s="300" t="s">
        <v>153</v>
      </c>
      <c r="F9" s="224"/>
      <c r="G9" s="224"/>
      <c r="I9" s="28"/>
    </row>
    <row r="10" spans="1:20" ht="17.25" thickBot="1" x14ac:dyDescent="0.3">
      <c r="A10" s="21"/>
      <c r="B10" s="159" t="s">
        <v>236</v>
      </c>
      <c r="C10" s="158">
        <f>J16</f>
        <v>0</v>
      </c>
      <c r="D10" s="153">
        <f>(SUM(J16:J18))+(SUM(J20:J23))</f>
        <v>0</v>
      </c>
      <c r="E10" s="154">
        <f>J16</f>
        <v>0</v>
      </c>
      <c r="F10" s="225"/>
      <c r="G10" s="225"/>
    </row>
    <row r="11" spans="1:20" ht="34.5" customHeight="1" thickBot="1" x14ac:dyDescent="0.3">
      <c r="A11" s="21"/>
      <c r="B11" s="164" t="s">
        <v>163</v>
      </c>
      <c r="C11" s="156">
        <f>F96*16</f>
        <v>0</v>
      </c>
      <c r="D11" s="160" t="e">
        <f>D10/C11</f>
        <v>#DIV/0!</v>
      </c>
      <c r="E11" s="152" t="e">
        <f>E10/C11</f>
        <v>#DIV/0!</v>
      </c>
      <c r="F11" s="226"/>
      <c r="G11" s="226"/>
    </row>
    <row r="12" spans="1:20" ht="49.5" customHeight="1" thickBot="1" x14ac:dyDescent="0.3">
      <c r="A12" s="21"/>
      <c r="B12" s="164" t="s">
        <v>155</v>
      </c>
      <c r="C12" s="157">
        <f>C11+H19</f>
        <v>0</v>
      </c>
      <c r="D12" s="168" t="e">
        <f>J24/C12</f>
        <v>#DIV/0!</v>
      </c>
      <c r="E12" s="155" t="s">
        <v>151</v>
      </c>
      <c r="F12" s="211"/>
      <c r="G12" s="211"/>
    </row>
    <row r="13" spans="1:20" ht="51" customHeight="1" thickBot="1" x14ac:dyDescent="0.3">
      <c r="B13" s="90"/>
      <c r="C13" s="97"/>
      <c r="D13" s="30"/>
      <c r="E13" s="30"/>
      <c r="F13" s="227"/>
      <c r="G13" s="227"/>
      <c r="H13" s="31"/>
      <c r="I13" s="31"/>
      <c r="J13" s="32" t="s">
        <v>0</v>
      </c>
      <c r="K13" s="514" t="str">
        <f>B16</f>
        <v>Healthy Families General Fund (18 months)</v>
      </c>
      <c r="L13" s="516" t="str">
        <f>B17</f>
        <v>Medicaid</v>
      </c>
      <c r="M13" s="516" t="str">
        <f>B18</f>
        <v>Title IV-B2 Family Support Funds</v>
      </c>
      <c r="N13" s="518" t="str">
        <f>B19</f>
        <v>MIECHV</v>
      </c>
      <c r="O13" s="516" t="str">
        <f>B20</f>
        <v>County General Fund</v>
      </c>
      <c r="P13" s="518" t="str">
        <f>B21</f>
        <v>Fundraising</v>
      </c>
      <c r="Q13" s="526" t="str">
        <f>B22</f>
        <v xml:space="preserve">Foundation </v>
      </c>
      <c r="R13" s="559" t="str">
        <f>B23</f>
        <v>Other</v>
      </c>
    </row>
    <row r="14" spans="1:20" x14ac:dyDescent="0.2">
      <c r="A14" s="9"/>
      <c r="B14" s="10"/>
      <c r="C14" s="33"/>
      <c r="D14" s="34"/>
      <c r="E14" s="34"/>
      <c r="F14" s="198"/>
      <c r="G14" s="198"/>
      <c r="H14" s="35"/>
      <c r="I14" s="35"/>
      <c r="J14" s="61" t="s">
        <v>1</v>
      </c>
      <c r="K14" s="538"/>
      <c r="L14" s="539"/>
      <c r="M14" s="539"/>
      <c r="N14" s="540"/>
      <c r="O14" s="539"/>
      <c r="P14" s="540"/>
      <c r="Q14" s="527"/>
      <c r="R14" s="560"/>
      <c r="S14" s="3"/>
      <c r="T14" s="1"/>
    </row>
    <row r="15" spans="1:20" ht="16.5" x14ac:dyDescent="0.25">
      <c r="A15" s="18" t="s">
        <v>2</v>
      </c>
      <c r="J15" s="569"/>
      <c r="K15" s="570"/>
      <c r="L15" s="570"/>
      <c r="M15" s="570"/>
      <c r="N15" s="570"/>
      <c r="O15" s="570"/>
      <c r="P15" s="570"/>
      <c r="Q15" s="570"/>
      <c r="R15" s="571"/>
    </row>
    <row r="16" spans="1:20" x14ac:dyDescent="0.25">
      <c r="A16" s="11"/>
      <c r="B16" s="561" t="s">
        <v>210</v>
      </c>
      <c r="C16" s="561"/>
      <c r="D16" s="561"/>
      <c r="E16" s="561"/>
      <c r="F16" s="561"/>
      <c r="G16" s="561"/>
      <c r="H16" s="561"/>
      <c r="I16" s="561"/>
      <c r="J16" s="52">
        <f>SUM(K16:R16)</f>
        <v>0</v>
      </c>
      <c r="K16" s="99">
        <f>(D8/7)*6</f>
        <v>0</v>
      </c>
      <c r="L16" s="99"/>
      <c r="M16" s="99"/>
      <c r="N16" s="99"/>
      <c r="O16" s="99"/>
      <c r="P16" s="99"/>
      <c r="Q16" s="100"/>
      <c r="R16" s="101"/>
    </row>
    <row r="17" spans="1:18" x14ac:dyDescent="0.25">
      <c r="A17" s="11"/>
      <c r="B17" s="493" t="s">
        <v>3</v>
      </c>
      <c r="C17" s="493"/>
      <c r="D17" s="493"/>
      <c r="E17" s="493"/>
      <c r="F17" s="493"/>
      <c r="G17" s="493"/>
      <c r="H17" s="493"/>
      <c r="I17" s="493"/>
      <c r="J17" s="52">
        <f t="shared" ref="J17:J23" si="0">SUM(K17:R17)</f>
        <v>0</v>
      </c>
      <c r="K17" s="99"/>
      <c r="L17" s="99"/>
      <c r="M17" s="99"/>
      <c r="N17" s="99"/>
      <c r="O17" s="99"/>
      <c r="P17" s="99"/>
      <c r="Q17" s="100"/>
      <c r="R17" s="101"/>
    </row>
    <row r="18" spans="1:18" ht="16.5" thickBot="1" x14ac:dyDescent="0.3">
      <c r="A18" s="11"/>
      <c r="B18" s="493" t="s">
        <v>164</v>
      </c>
      <c r="C18" s="493"/>
      <c r="D18" s="493"/>
      <c r="E18" s="493"/>
      <c r="F18" s="493"/>
      <c r="G18" s="493"/>
      <c r="H18" s="493"/>
      <c r="I18" s="493"/>
      <c r="J18" s="52">
        <f t="shared" si="0"/>
        <v>0</v>
      </c>
      <c r="K18" s="99"/>
      <c r="L18" s="99"/>
      <c r="M18" s="99"/>
      <c r="N18" s="99"/>
      <c r="O18" s="99"/>
      <c r="P18" s="99"/>
      <c r="Q18" s="100"/>
      <c r="R18" s="101"/>
    </row>
    <row r="19" spans="1:18" ht="19.5" thickBot="1" x14ac:dyDescent="0.3">
      <c r="A19" s="11"/>
      <c r="B19" s="165" t="s">
        <v>20</v>
      </c>
      <c r="C19" s="486" t="s">
        <v>154</v>
      </c>
      <c r="D19" s="487"/>
      <c r="E19" s="488"/>
      <c r="F19" s="223"/>
      <c r="G19" s="222"/>
      <c r="H19" s="221"/>
      <c r="I19" s="166"/>
      <c r="J19" s="52">
        <f t="shared" si="0"/>
        <v>0</v>
      </c>
      <c r="K19" s="99"/>
      <c r="L19" s="99"/>
      <c r="M19" s="99"/>
      <c r="N19" s="99"/>
      <c r="O19" s="99"/>
      <c r="P19" s="99"/>
      <c r="Q19" s="100"/>
      <c r="R19" s="101"/>
    </row>
    <row r="20" spans="1:18" x14ac:dyDescent="0.25">
      <c r="A20" s="11"/>
      <c r="B20" s="493" t="s">
        <v>21</v>
      </c>
      <c r="C20" s="493"/>
      <c r="D20" s="493"/>
      <c r="E20" s="493"/>
      <c r="F20" s="493"/>
      <c r="G20" s="493"/>
      <c r="H20" s="493"/>
      <c r="I20" s="493"/>
      <c r="J20" s="52">
        <f t="shared" si="0"/>
        <v>0</v>
      </c>
      <c r="K20" s="99"/>
      <c r="L20" s="99"/>
      <c r="M20" s="99"/>
      <c r="N20" s="99"/>
      <c r="O20" s="99"/>
      <c r="P20" s="99"/>
      <c r="Q20" s="100"/>
      <c r="R20" s="101"/>
    </row>
    <row r="21" spans="1:18" x14ac:dyDescent="0.25">
      <c r="A21" s="11"/>
      <c r="B21" s="493" t="s">
        <v>22</v>
      </c>
      <c r="C21" s="493"/>
      <c r="D21" s="493"/>
      <c r="E21" s="493"/>
      <c r="F21" s="493"/>
      <c r="G21" s="493"/>
      <c r="H21" s="493"/>
      <c r="I21" s="493"/>
      <c r="J21" s="52">
        <f t="shared" si="0"/>
        <v>0</v>
      </c>
      <c r="K21" s="99"/>
      <c r="L21" s="102"/>
      <c r="M21" s="99"/>
      <c r="N21" s="99"/>
      <c r="O21" s="99"/>
      <c r="P21" s="99"/>
      <c r="Q21" s="100"/>
      <c r="R21" s="101"/>
    </row>
    <row r="22" spans="1:18" x14ac:dyDescent="0.25">
      <c r="A22" s="11"/>
      <c r="B22" s="493" t="s">
        <v>23</v>
      </c>
      <c r="C22" s="493"/>
      <c r="D22" s="493"/>
      <c r="E22" s="493"/>
      <c r="F22" s="493"/>
      <c r="G22" s="493"/>
      <c r="H22" s="493"/>
      <c r="I22" s="493"/>
      <c r="J22" s="52">
        <f t="shared" si="0"/>
        <v>0</v>
      </c>
      <c r="K22" s="99"/>
      <c r="L22" s="102"/>
      <c r="M22" s="99"/>
      <c r="N22" s="99"/>
      <c r="O22" s="99"/>
      <c r="P22" s="99"/>
      <c r="Q22" s="100"/>
      <c r="R22" s="101"/>
    </row>
    <row r="23" spans="1:18" ht="16.5" thickBot="1" x14ac:dyDescent="0.3">
      <c r="A23" s="11"/>
      <c r="B23" s="493" t="s">
        <v>26</v>
      </c>
      <c r="C23" s="493"/>
      <c r="D23" s="493"/>
      <c r="E23" s="493"/>
      <c r="F23" s="493"/>
      <c r="G23" s="493"/>
      <c r="H23" s="493"/>
      <c r="I23" s="493"/>
      <c r="J23" s="52">
        <f t="shared" si="0"/>
        <v>0</v>
      </c>
      <c r="K23" s="103"/>
      <c r="L23" s="103"/>
      <c r="M23" s="103"/>
      <c r="N23" s="103"/>
      <c r="O23" s="103"/>
      <c r="P23" s="103"/>
      <c r="Q23" s="104"/>
      <c r="R23" s="105"/>
    </row>
    <row r="24" spans="1:18" ht="16.5" thickTop="1" x14ac:dyDescent="0.25">
      <c r="B24" s="20" t="s">
        <v>4</v>
      </c>
      <c r="C24" s="41"/>
      <c r="D24" s="42"/>
      <c r="E24" s="42"/>
      <c r="F24" s="200"/>
      <c r="G24" s="200"/>
      <c r="H24" s="43"/>
      <c r="I24" s="43"/>
      <c r="J24" s="106">
        <f>SUM(J16:J23)</f>
        <v>0</v>
      </c>
      <c r="K24" s="107">
        <f t="shared" ref="K24:R24" si="1">SUM(K16:K23)</f>
        <v>0</v>
      </c>
      <c r="L24" s="106">
        <f t="shared" si="1"/>
        <v>0</v>
      </c>
      <c r="M24" s="106">
        <f t="shared" si="1"/>
        <v>0</v>
      </c>
      <c r="N24" s="106">
        <f t="shared" si="1"/>
        <v>0</v>
      </c>
      <c r="O24" s="106">
        <f t="shared" si="1"/>
        <v>0</v>
      </c>
      <c r="P24" s="106">
        <f t="shared" si="1"/>
        <v>0</v>
      </c>
      <c r="Q24" s="106">
        <f t="shared" si="1"/>
        <v>0</v>
      </c>
      <c r="R24" s="106">
        <f t="shared" si="1"/>
        <v>0</v>
      </c>
    </row>
    <row r="25" spans="1:18" x14ac:dyDescent="0.25">
      <c r="B25" s="20"/>
      <c r="D25" s="42"/>
      <c r="E25" s="42"/>
      <c r="F25" s="200"/>
      <c r="G25" s="200"/>
      <c r="H25" s="41"/>
      <c r="I25" s="41"/>
    </row>
    <row r="26" spans="1:18" ht="16.5" thickBot="1" x14ac:dyDescent="0.3">
      <c r="D26" s="42"/>
      <c r="E26" s="42"/>
      <c r="F26" s="200"/>
      <c r="G26" s="200"/>
      <c r="H26" s="41"/>
      <c r="I26" s="41"/>
    </row>
    <row r="27" spans="1:18" ht="45.75" customHeight="1" thickBot="1" x14ac:dyDescent="0.3">
      <c r="A27" s="496" t="s">
        <v>6</v>
      </c>
      <c r="B27" s="497"/>
      <c r="C27" s="41"/>
      <c r="D27" s="111"/>
      <c r="E27" s="111"/>
      <c r="F27" s="201"/>
      <c r="G27" s="201"/>
      <c r="H27" s="110"/>
      <c r="I27" s="110"/>
      <c r="J27" s="63" t="s">
        <v>5</v>
      </c>
      <c r="K27" s="514" t="str">
        <f t="shared" ref="K27:R27" si="2">K13</f>
        <v>Healthy Families General Fund (18 months)</v>
      </c>
      <c r="L27" s="516" t="str">
        <f t="shared" si="2"/>
        <v>Medicaid</v>
      </c>
      <c r="M27" s="516" t="str">
        <f t="shared" si="2"/>
        <v>Title IV-B2 Family Support Funds</v>
      </c>
      <c r="N27" s="518" t="str">
        <f t="shared" si="2"/>
        <v>MIECHV</v>
      </c>
      <c r="O27" s="516" t="str">
        <f t="shared" si="2"/>
        <v>County General Fund</v>
      </c>
      <c r="P27" s="528" t="str">
        <f t="shared" si="2"/>
        <v>Fundraising</v>
      </c>
      <c r="Q27" s="489" t="str">
        <f t="shared" si="2"/>
        <v xml:space="preserve">Foundation </v>
      </c>
      <c r="R27" s="491" t="str">
        <f t="shared" si="2"/>
        <v>Other</v>
      </c>
    </row>
    <row r="28" spans="1:18" ht="30" customHeight="1" x14ac:dyDescent="0.25">
      <c r="A28" s="542"/>
      <c r="B28" s="543"/>
      <c r="C28" s="544" t="s">
        <v>249</v>
      </c>
      <c r="D28" s="545" t="s">
        <v>24</v>
      </c>
      <c r="E28" s="545" t="s">
        <v>45</v>
      </c>
      <c r="F28" s="549" t="s">
        <v>159</v>
      </c>
      <c r="G28" s="549" t="s">
        <v>250</v>
      </c>
      <c r="H28" s="530" t="s">
        <v>19</v>
      </c>
      <c r="I28" s="110"/>
      <c r="J28" s="61" t="s">
        <v>1</v>
      </c>
      <c r="K28" s="538"/>
      <c r="L28" s="539"/>
      <c r="M28" s="539"/>
      <c r="N28" s="540"/>
      <c r="O28" s="539"/>
      <c r="P28" s="541"/>
      <c r="Q28" s="490"/>
      <c r="R28" s="492"/>
    </row>
    <row r="29" spans="1:18" ht="36" customHeight="1" x14ac:dyDescent="0.25">
      <c r="A29" s="547" t="s">
        <v>191</v>
      </c>
      <c r="B29" s="548"/>
      <c r="C29" s="544"/>
      <c r="D29" s="546"/>
      <c r="E29" s="546"/>
      <c r="F29" s="550"/>
      <c r="G29" s="550"/>
      <c r="H29" s="531"/>
      <c r="I29" s="110"/>
      <c r="J29" s="532"/>
      <c r="K29" s="533"/>
      <c r="L29" s="533"/>
      <c r="M29" s="533"/>
      <c r="N29" s="533"/>
      <c r="O29" s="533"/>
      <c r="P29" s="533"/>
      <c r="Q29" s="533"/>
      <c r="R29" s="534"/>
    </row>
    <row r="30" spans="1:18" x14ac:dyDescent="0.25">
      <c r="A30" s="12"/>
      <c r="B30" s="85"/>
      <c r="C30" s="108"/>
      <c r="D30" s="109"/>
      <c r="E30" s="68"/>
      <c r="F30" s="202"/>
      <c r="G30" s="202"/>
      <c r="H30" s="124">
        <v>0.3</v>
      </c>
      <c r="I30" s="110"/>
      <c r="J30" s="535"/>
      <c r="K30" s="536"/>
      <c r="L30" s="536"/>
      <c r="M30" s="536"/>
      <c r="N30" s="536"/>
      <c r="O30" s="536"/>
      <c r="P30" s="536"/>
      <c r="Q30" s="536"/>
      <c r="R30" s="537"/>
    </row>
    <row r="31" spans="1:18" x14ac:dyDescent="0.25">
      <c r="A31" s="11"/>
      <c r="B31" s="86" t="s">
        <v>25</v>
      </c>
      <c r="C31" s="48"/>
      <c r="D31" s="49"/>
      <c r="E31" s="69">
        <f>C31*D31</f>
        <v>0</v>
      </c>
      <c r="F31" s="203"/>
      <c r="G31" s="203"/>
      <c r="H31" s="50"/>
      <c r="I31" s="24"/>
      <c r="J31" s="46">
        <f t="shared" ref="J31:J62" si="3">SUM(K31:R31)</f>
        <v>0</v>
      </c>
      <c r="K31" s="52">
        <f>E31*F31</f>
        <v>0</v>
      </c>
      <c r="L31" s="52"/>
      <c r="M31" s="52"/>
      <c r="N31" s="52">
        <f>E31*G31</f>
        <v>0</v>
      </c>
      <c r="O31" s="52"/>
      <c r="P31" s="52"/>
      <c r="Q31" s="60"/>
      <c r="R31" s="60"/>
    </row>
    <row r="32" spans="1:18" x14ac:dyDescent="0.25">
      <c r="A32" s="11"/>
      <c r="B32" s="84" t="s">
        <v>7</v>
      </c>
      <c r="C32" s="44"/>
      <c r="D32" s="45"/>
      <c r="E32" s="45"/>
      <c r="F32" s="204"/>
      <c r="G32" s="204"/>
      <c r="H32" s="46">
        <f>(C31*D31)*H30</f>
        <v>0</v>
      </c>
      <c r="I32" s="24"/>
      <c r="J32" s="46">
        <f t="shared" si="3"/>
        <v>0</v>
      </c>
      <c r="K32" s="52">
        <f>H32*F31</f>
        <v>0</v>
      </c>
      <c r="L32" s="52"/>
      <c r="M32" s="52"/>
      <c r="N32" s="52">
        <f>H32*G31</f>
        <v>0</v>
      </c>
      <c r="O32" s="52"/>
      <c r="P32" s="52"/>
      <c r="Q32" s="64"/>
      <c r="R32" s="60"/>
    </row>
    <row r="33" spans="1:18" x14ac:dyDescent="0.25">
      <c r="A33" s="11"/>
      <c r="B33" s="86" t="s">
        <v>58</v>
      </c>
      <c r="C33" s="48"/>
      <c r="D33" s="49"/>
      <c r="E33" s="69">
        <f>C33*D33</f>
        <v>0</v>
      </c>
      <c r="F33" s="203"/>
      <c r="G33" s="203"/>
      <c r="H33" s="50"/>
      <c r="I33" s="24"/>
      <c r="J33" s="46">
        <f t="shared" si="3"/>
        <v>0</v>
      </c>
      <c r="K33" s="52">
        <f>E33*F33</f>
        <v>0</v>
      </c>
      <c r="L33" s="52"/>
      <c r="M33" s="52"/>
      <c r="N33" s="52">
        <f>E33*G33</f>
        <v>0</v>
      </c>
      <c r="O33" s="52"/>
      <c r="P33" s="52"/>
      <c r="Q33" s="60"/>
      <c r="R33" s="60"/>
    </row>
    <row r="34" spans="1:18" x14ac:dyDescent="0.25">
      <c r="A34" s="11"/>
      <c r="B34" s="84" t="s">
        <v>7</v>
      </c>
      <c r="C34" s="44"/>
      <c r="D34" s="45"/>
      <c r="E34" s="45"/>
      <c r="F34" s="204"/>
      <c r="G34" s="204"/>
      <c r="H34" s="46">
        <f>(C33*D33)*H30</f>
        <v>0</v>
      </c>
      <c r="I34" s="24"/>
      <c r="J34" s="46">
        <f t="shared" si="3"/>
        <v>0</v>
      </c>
      <c r="K34" s="52">
        <f>H34*F33</f>
        <v>0</v>
      </c>
      <c r="L34" s="52"/>
      <c r="M34" s="52"/>
      <c r="N34" s="52">
        <f>H34*G33</f>
        <v>0</v>
      </c>
      <c r="O34" s="52"/>
      <c r="P34" s="52"/>
      <c r="Q34" s="64"/>
      <c r="R34" s="60"/>
    </row>
    <row r="35" spans="1:18" x14ac:dyDescent="0.25">
      <c r="A35" s="11"/>
      <c r="B35" s="86" t="s">
        <v>50</v>
      </c>
      <c r="C35" s="48"/>
      <c r="D35" s="49"/>
      <c r="E35" s="69">
        <f>C35*D35</f>
        <v>0</v>
      </c>
      <c r="F35" s="203"/>
      <c r="G35" s="203"/>
      <c r="H35" s="50"/>
      <c r="I35" s="24"/>
      <c r="J35" s="46">
        <f t="shared" si="3"/>
        <v>0</v>
      </c>
      <c r="K35" s="52">
        <f>E35*F35</f>
        <v>0</v>
      </c>
      <c r="L35" s="52"/>
      <c r="M35" s="52"/>
      <c r="N35" s="52">
        <f>E35*G35</f>
        <v>0</v>
      </c>
      <c r="O35" s="52"/>
      <c r="P35" s="52"/>
      <c r="Q35" s="60"/>
      <c r="R35" s="60"/>
    </row>
    <row r="36" spans="1:18" x14ac:dyDescent="0.25">
      <c r="A36" s="11"/>
      <c r="B36" s="66" t="s">
        <v>7</v>
      </c>
      <c r="C36" s="44"/>
      <c r="D36" s="45"/>
      <c r="E36" s="45"/>
      <c r="F36" s="204"/>
      <c r="G36" s="204"/>
      <c r="H36" s="46">
        <f>(C35*D35)*H30</f>
        <v>0</v>
      </c>
      <c r="I36" s="24"/>
      <c r="J36" s="46">
        <f t="shared" si="3"/>
        <v>0</v>
      </c>
      <c r="K36" s="52">
        <f>H36*F35</f>
        <v>0</v>
      </c>
      <c r="L36" s="52"/>
      <c r="M36" s="52"/>
      <c r="N36" s="52">
        <f>H36*G35</f>
        <v>0</v>
      </c>
      <c r="O36" s="52"/>
      <c r="P36" s="52"/>
      <c r="Q36" s="64"/>
      <c r="R36" s="60"/>
    </row>
    <row r="37" spans="1:18" x14ac:dyDescent="0.25">
      <c r="A37" s="11"/>
      <c r="B37" s="86" t="s">
        <v>54</v>
      </c>
      <c r="C37" s="48"/>
      <c r="D37" s="49"/>
      <c r="E37" s="69">
        <f>C37*D37</f>
        <v>0</v>
      </c>
      <c r="F37" s="203"/>
      <c r="G37" s="203"/>
      <c r="H37" s="50"/>
      <c r="I37" s="24"/>
      <c r="J37" s="46">
        <f t="shared" si="3"/>
        <v>0</v>
      </c>
      <c r="K37" s="52">
        <f>E37*F37</f>
        <v>0</v>
      </c>
      <c r="L37" s="52"/>
      <c r="M37" s="52"/>
      <c r="N37" s="52">
        <f>E37*G37</f>
        <v>0</v>
      </c>
      <c r="O37" s="52"/>
      <c r="P37" s="52"/>
      <c r="Q37" s="60"/>
      <c r="R37" s="60"/>
    </row>
    <row r="38" spans="1:18" x14ac:dyDescent="0.25">
      <c r="A38" s="11"/>
      <c r="B38" s="66" t="s">
        <v>7</v>
      </c>
      <c r="C38" s="44"/>
      <c r="D38" s="45"/>
      <c r="E38" s="45"/>
      <c r="F38" s="204"/>
      <c r="G38" s="204"/>
      <c r="H38" s="46">
        <f>(C37*D37)*H30</f>
        <v>0</v>
      </c>
      <c r="I38" s="24"/>
      <c r="J38" s="46">
        <f t="shared" si="3"/>
        <v>0</v>
      </c>
      <c r="K38" s="52">
        <f>H38*F37</f>
        <v>0</v>
      </c>
      <c r="L38" s="52"/>
      <c r="M38" s="52"/>
      <c r="N38" s="52">
        <f>H38*G37</f>
        <v>0</v>
      </c>
      <c r="O38" s="52"/>
      <c r="P38" s="52"/>
      <c r="Q38" s="64"/>
      <c r="R38" s="60"/>
    </row>
    <row r="39" spans="1:18" x14ac:dyDescent="0.25">
      <c r="A39" s="11"/>
      <c r="B39" s="86" t="s">
        <v>51</v>
      </c>
      <c r="C39" s="48"/>
      <c r="D39" s="49"/>
      <c r="E39" s="69">
        <f>C39*D39</f>
        <v>0</v>
      </c>
      <c r="F39" s="203"/>
      <c r="G39" s="203"/>
      <c r="H39" s="50"/>
      <c r="I39" s="24"/>
      <c r="J39" s="46">
        <f t="shared" si="3"/>
        <v>0</v>
      </c>
      <c r="K39" s="52">
        <f>E39*F39</f>
        <v>0</v>
      </c>
      <c r="L39" s="52"/>
      <c r="M39" s="52"/>
      <c r="N39" s="52">
        <f>E39*G39</f>
        <v>0</v>
      </c>
      <c r="O39" s="52"/>
      <c r="P39" s="52"/>
      <c r="Q39" s="60"/>
      <c r="R39" s="60"/>
    </row>
    <row r="40" spans="1:18" x14ac:dyDescent="0.25">
      <c r="A40" s="11"/>
      <c r="B40" s="66" t="s">
        <v>7</v>
      </c>
      <c r="C40" s="44"/>
      <c r="D40" s="45"/>
      <c r="E40" s="45"/>
      <c r="F40" s="204"/>
      <c r="G40" s="204"/>
      <c r="H40" s="46">
        <f>(C39*D39)*H30</f>
        <v>0</v>
      </c>
      <c r="I40" s="24"/>
      <c r="J40" s="46">
        <f t="shared" si="3"/>
        <v>0</v>
      </c>
      <c r="K40" s="52">
        <f>H40*F39</f>
        <v>0</v>
      </c>
      <c r="L40" s="52"/>
      <c r="M40" s="52"/>
      <c r="N40" s="52">
        <f>H40*G39</f>
        <v>0</v>
      </c>
      <c r="O40" s="52"/>
      <c r="P40" s="52"/>
      <c r="Q40" s="64"/>
      <c r="R40" s="60"/>
    </row>
    <row r="41" spans="1:18" x14ac:dyDescent="0.25">
      <c r="A41" s="11"/>
      <c r="B41" s="86" t="s">
        <v>53</v>
      </c>
      <c r="C41" s="48"/>
      <c r="D41" s="49"/>
      <c r="E41" s="69">
        <f>C41*D41</f>
        <v>0</v>
      </c>
      <c r="F41" s="203"/>
      <c r="G41" s="203"/>
      <c r="H41" s="50"/>
      <c r="I41" s="24"/>
      <c r="J41" s="46">
        <f t="shared" si="3"/>
        <v>0</v>
      </c>
      <c r="K41" s="52">
        <f>E41*F41</f>
        <v>0</v>
      </c>
      <c r="L41" s="52"/>
      <c r="M41" s="52"/>
      <c r="N41" s="52">
        <f>E41*G41</f>
        <v>0</v>
      </c>
      <c r="O41" s="52"/>
      <c r="P41" s="52"/>
      <c r="Q41" s="60"/>
      <c r="R41" s="60"/>
    </row>
    <row r="42" spans="1:18" x14ac:dyDescent="0.25">
      <c r="A42" s="11"/>
      <c r="B42" s="66" t="s">
        <v>7</v>
      </c>
      <c r="C42" s="44"/>
      <c r="D42" s="45"/>
      <c r="E42" s="45"/>
      <c r="F42" s="204"/>
      <c r="G42" s="204"/>
      <c r="H42" s="46">
        <f>(C41*D41)*H30</f>
        <v>0</v>
      </c>
      <c r="I42" s="24"/>
      <c r="J42" s="46">
        <f t="shared" si="3"/>
        <v>0</v>
      </c>
      <c r="K42" s="52">
        <f>H42*F41</f>
        <v>0</v>
      </c>
      <c r="L42" s="52"/>
      <c r="M42" s="52"/>
      <c r="N42" s="52">
        <f>H42*G41</f>
        <v>0</v>
      </c>
      <c r="O42" s="52"/>
      <c r="P42" s="52"/>
      <c r="Q42" s="64"/>
      <c r="R42" s="60"/>
    </row>
    <row r="43" spans="1:18" x14ac:dyDescent="0.25">
      <c r="A43" s="11"/>
      <c r="B43" s="86" t="s">
        <v>52</v>
      </c>
      <c r="C43" s="48"/>
      <c r="D43" s="49"/>
      <c r="E43" s="69">
        <f>C43*D43</f>
        <v>0</v>
      </c>
      <c r="F43" s="203"/>
      <c r="G43" s="203"/>
      <c r="H43" s="50"/>
      <c r="I43" s="24"/>
      <c r="J43" s="46">
        <f t="shared" si="3"/>
        <v>0</v>
      </c>
      <c r="K43" s="52">
        <f>E43*F43</f>
        <v>0</v>
      </c>
      <c r="L43" s="52"/>
      <c r="M43" s="52"/>
      <c r="N43" s="52">
        <f>E43*G43</f>
        <v>0</v>
      </c>
      <c r="O43" s="52"/>
      <c r="P43" s="52"/>
      <c r="Q43" s="60"/>
      <c r="R43" s="60"/>
    </row>
    <row r="44" spans="1:18" x14ac:dyDescent="0.25">
      <c r="A44" s="11"/>
      <c r="B44" s="66" t="s">
        <v>7</v>
      </c>
      <c r="C44" s="44"/>
      <c r="D44" s="45"/>
      <c r="E44" s="45"/>
      <c r="F44" s="204"/>
      <c r="G44" s="204"/>
      <c r="H44" s="46">
        <f>(C43*D43)*H30</f>
        <v>0</v>
      </c>
      <c r="I44" s="24"/>
      <c r="J44" s="46">
        <f t="shared" si="3"/>
        <v>0</v>
      </c>
      <c r="K44" s="52">
        <f>H44*F43</f>
        <v>0</v>
      </c>
      <c r="L44" s="52"/>
      <c r="M44" s="52"/>
      <c r="N44" s="52">
        <f>H44*G43</f>
        <v>0</v>
      </c>
      <c r="O44" s="52"/>
      <c r="P44" s="52"/>
      <c r="Q44" s="64"/>
      <c r="R44" s="60"/>
    </row>
    <row r="45" spans="1:18" x14ac:dyDescent="0.25">
      <c r="A45" s="11"/>
      <c r="B45" s="86" t="s">
        <v>59</v>
      </c>
      <c r="C45" s="48"/>
      <c r="D45" s="49"/>
      <c r="E45" s="69">
        <f>C45*D45</f>
        <v>0</v>
      </c>
      <c r="F45" s="203"/>
      <c r="G45" s="203"/>
      <c r="H45" s="50"/>
      <c r="I45" s="24"/>
      <c r="J45" s="46">
        <f t="shared" si="3"/>
        <v>0</v>
      </c>
      <c r="K45" s="52">
        <f>E45*F45</f>
        <v>0</v>
      </c>
      <c r="L45" s="52"/>
      <c r="M45" s="52"/>
      <c r="N45" s="52">
        <f>E45*G45</f>
        <v>0</v>
      </c>
      <c r="O45" s="52"/>
      <c r="P45" s="52"/>
      <c r="Q45" s="60"/>
      <c r="R45" s="60"/>
    </row>
    <row r="46" spans="1:18" x14ac:dyDescent="0.25">
      <c r="A46" s="11"/>
      <c r="B46" s="66" t="s">
        <v>7</v>
      </c>
      <c r="C46" s="44"/>
      <c r="D46" s="45"/>
      <c r="E46" s="45"/>
      <c r="F46" s="204"/>
      <c r="G46" s="204"/>
      <c r="H46" s="46">
        <f>(C45*D45)*H30</f>
        <v>0</v>
      </c>
      <c r="I46" s="24"/>
      <c r="J46" s="46">
        <f t="shared" si="3"/>
        <v>0</v>
      </c>
      <c r="K46" s="52">
        <f>H46*F45</f>
        <v>0</v>
      </c>
      <c r="L46" s="52"/>
      <c r="M46" s="52"/>
      <c r="N46" s="52">
        <f>H46*G45</f>
        <v>0</v>
      </c>
      <c r="O46" s="52"/>
      <c r="P46" s="52"/>
      <c r="Q46" s="64"/>
      <c r="R46" s="60"/>
    </row>
    <row r="47" spans="1:18" x14ac:dyDescent="0.25">
      <c r="A47" s="11"/>
      <c r="B47" s="86" t="s">
        <v>46</v>
      </c>
      <c r="C47" s="48"/>
      <c r="D47" s="49"/>
      <c r="E47" s="69">
        <f>C47*D47</f>
        <v>0</v>
      </c>
      <c r="F47" s="203"/>
      <c r="G47" s="203"/>
      <c r="H47" s="50"/>
      <c r="I47" s="24"/>
      <c r="J47" s="46">
        <f t="shared" si="3"/>
        <v>0</v>
      </c>
      <c r="K47" s="52">
        <f>E47*F47</f>
        <v>0</v>
      </c>
      <c r="L47" s="52"/>
      <c r="M47" s="52"/>
      <c r="N47" s="52">
        <f>E47*G47</f>
        <v>0</v>
      </c>
      <c r="O47" s="52"/>
      <c r="P47" s="52"/>
      <c r="Q47" s="60"/>
      <c r="R47" s="60"/>
    </row>
    <row r="48" spans="1:18" x14ac:dyDescent="0.25">
      <c r="A48" s="11"/>
      <c r="B48" s="66" t="s">
        <v>7</v>
      </c>
      <c r="C48" s="44"/>
      <c r="D48" s="45"/>
      <c r="E48" s="45"/>
      <c r="F48" s="204"/>
      <c r="G48" s="204"/>
      <c r="H48" s="46">
        <f>(C47*D47)*H30</f>
        <v>0</v>
      </c>
      <c r="I48" s="24"/>
      <c r="J48" s="46">
        <f t="shared" si="3"/>
        <v>0</v>
      </c>
      <c r="K48" s="52">
        <f>H48*F47</f>
        <v>0</v>
      </c>
      <c r="L48" s="52"/>
      <c r="M48" s="52"/>
      <c r="N48" s="52">
        <f>H48*G47</f>
        <v>0</v>
      </c>
      <c r="O48" s="52"/>
      <c r="P48" s="52"/>
      <c r="Q48" s="64"/>
      <c r="R48" s="60"/>
    </row>
    <row r="49" spans="1:18" x14ac:dyDescent="0.25">
      <c r="A49" s="11"/>
      <c r="B49" s="86" t="s">
        <v>47</v>
      </c>
      <c r="C49" s="48"/>
      <c r="D49" s="49"/>
      <c r="E49" s="69">
        <f>C49*D49</f>
        <v>0</v>
      </c>
      <c r="F49" s="203"/>
      <c r="G49" s="203"/>
      <c r="H49" s="50"/>
      <c r="I49" s="24"/>
      <c r="J49" s="46">
        <f t="shared" si="3"/>
        <v>0</v>
      </c>
      <c r="K49" s="52">
        <f>E49*F49</f>
        <v>0</v>
      </c>
      <c r="L49" s="52"/>
      <c r="M49" s="52"/>
      <c r="N49" s="52">
        <f>E49*G49</f>
        <v>0</v>
      </c>
      <c r="O49" s="52"/>
      <c r="P49" s="52"/>
      <c r="Q49" s="60"/>
      <c r="R49" s="60"/>
    </row>
    <row r="50" spans="1:18" x14ac:dyDescent="0.25">
      <c r="A50" s="11"/>
      <c r="B50" s="84" t="s">
        <v>7</v>
      </c>
      <c r="C50" s="44"/>
      <c r="D50" s="45"/>
      <c r="E50" s="45"/>
      <c r="F50" s="204"/>
      <c r="G50" s="204"/>
      <c r="H50" s="46">
        <f>(C49*D49)*H30</f>
        <v>0</v>
      </c>
      <c r="I50" s="24"/>
      <c r="J50" s="46">
        <f t="shared" si="3"/>
        <v>0</v>
      </c>
      <c r="K50" s="52">
        <f>H50*F49</f>
        <v>0</v>
      </c>
      <c r="L50" s="52"/>
      <c r="M50" s="52"/>
      <c r="N50" s="52">
        <f>H50*G49</f>
        <v>0</v>
      </c>
      <c r="O50" s="52"/>
      <c r="P50" s="52"/>
      <c r="Q50" s="64"/>
      <c r="R50" s="60"/>
    </row>
    <row r="51" spans="1:18" x14ac:dyDescent="0.25">
      <c r="A51" s="11"/>
      <c r="B51" s="86" t="s">
        <v>48</v>
      </c>
      <c r="C51" s="48"/>
      <c r="D51" s="49"/>
      <c r="E51" s="69">
        <f>C51*D51</f>
        <v>0</v>
      </c>
      <c r="F51" s="203"/>
      <c r="G51" s="203"/>
      <c r="H51" s="50"/>
      <c r="I51" s="24"/>
      <c r="J51" s="46">
        <f t="shared" si="3"/>
        <v>0</v>
      </c>
      <c r="K51" s="52">
        <f>E51*F51</f>
        <v>0</v>
      </c>
      <c r="L51" s="52"/>
      <c r="M51" s="52"/>
      <c r="N51" s="52">
        <f>E51*G51</f>
        <v>0</v>
      </c>
      <c r="O51" s="52"/>
      <c r="P51" s="52"/>
      <c r="Q51" s="60"/>
      <c r="R51" s="60"/>
    </row>
    <row r="52" spans="1:18" x14ac:dyDescent="0.25">
      <c r="A52" s="11"/>
      <c r="B52" s="84" t="s">
        <v>7</v>
      </c>
      <c r="C52" s="44"/>
      <c r="D52" s="45"/>
      <c r="E52" s="45"/>
      <c r="F52" s="204"/>
      <c r="G52" s="204"/>
      <c r="H52" s="46">
        <f>(C51*D51)*H30</f>
        <v>0</v>
      </c>
      <c r="I52" s="24"/>
      <c r="J52" s="46">
        <f t="shared" si="3"/>
        <v>0</v>
      </c>
      <c r="K52" s="52">
        <f>H52*F51</f>
        <v>0</v>
      </c>
      <c r="L52" s="52"/>
      <c r="M52" s="52"/>
      <c r="N52" s="52">
        <f>H52*G51</f>
        <v>0</v>
      </c>
      <c r="O52" s="52"/>
      <c r="P52" s="52"/>
      <c r="Q52" s="64"/>
      <c r="R52" s="60"/>
    </row>
    <row r="53" spans="1:18" x14ac:dyDescent="0.25">
      <c r="A53" s="11"/>
      <c r="B53" s="86" t="s">
        <v>49</v>
      </c>
      <c r="C53" s="48"/>
      <c r="D53" s="49"/>
      <c r="E53" s="69">
        <f>C53*D53</f>
        <v>0</v>
      </c>
      <c r="F53" s="203"/>
      <c r="G53" s="203"/>
      <c r="H53" s="50"/>
      <c r="I53" s="24"/>
      <c r="J53" s="46">
        <f t="shared" si="3"/>
        <v>0</v>
      </c>
      <c r="K53" s="52">
        <f>E53*F53</f>
        <v>0</v>
      </c>
      <c r="L53" s="52"/>
      <c r="M53" s="52"/>
      <c r="N53" s="52">
        <f>E53*G53</f>
        <v>0</v>
      </c>
      <c r="O53" s="52"/>
      <c r="P53" s="52"/>
      <c r="Q53" s="60"/>
      <c r="R53" s="60"/>
    </row>
    <row r="54" spans="1:18" x14ac:dyDescent="0.25">
      <c r="A54" s="11"/>
      <c r="B54" s="84" t="s">
        <v>7</v>
      </c>
      <c r="C54" s="182"/>
      <c r="D54" s="178"/>
      <c r="E54" s="178"/>
      <c r="F54" s="205"/>
      <c r="G54" s="205"/>
      <c r="H54" s="183">
        <f>(C53*D53)*H30</f>
        <v>0</v>
      </c>
      <c r="I54" s="24"/>
      <c r="J54" s="46">
        <f t="shared" si="3"/>
        <v>0</v>
      </c>
      <c r="K54" s="52">
        <f>H54*F53</f>
        <v>0</v>
      </c>
      <c r="L54" s="52"/>
      <c r="M54" s="52"/>
      <c r="N54" s="52">
        <f>H54*G53</f>
        <v>0</v>
      </c>
      <c r="O54" s="52"/>
      <c r="P54" s="52"/>
      <c r="Q54" s="64"/>
      <c r="R54" s="60"/>
    </row>
    <row r="55" spans="1:18" x14ac:dyDescent="0.25">
      <c r="A55" s="13"/>
      <c r="B55" s="86" t="s">
        <v>27</v>
      </c>
      <c r="C55" s="184"/>
      <c r="D55" s="185"/>
      <c r="E55" s="186">
        <f>C55*D55</f>
        <v>0</v>
      </c>
      <c r="F55" s="207"/>
      <c r="G55" s="207"/>
      <c r="H55" s="187"/>
      <c r="I55" s="24"/>
      <c r="J55" s="46">
        <f t="shared" si="3"/>
        <v>0</v>
      </c>
      <c r="K55" s="52">
        <f>E55*F55</f>
        <v>0</v>
      </c>
      <c r="L55" s="52"/>
      <c r="M55" s="52"/>
      <c r="N55" s="52">
        <f>E55*G55</f>
        <v>0</v>
      </c>
      <c r="O55" s="52"/>
      <c r="P55" s="52"/>
      <c r="Q55" s="60"/>
      <c r="R55" s="60"/>
    </row>
    <row r="56" spans="1:18" x14ac:dyDescent="0.25">
      <c r="A56" s="13"/>
      <c r="B56" s="66" t="s">
        <v>7</v>
      </c>
      <c r="C56" s="44"/>
      <c r="D56" s="51"/>
      <c r="E56" s="51"/>
      <c r="F56" s="208"/>
      <c r="G56" s="208"/>
      <c r="H56" s="46">
        <f>(C55*D55)*H30</f>
        <v>0</v>
      </c>
      <c r="I56" s="24"/>
      <c r="J56" s="46">
        <f t="shared" si="3"/>
        <v>0</v>
      </c>
      <c r="K56" s="52">
        <f>H56*F55</f>
        <v>0</v>
      </c>
      <c r="L56" s="52"/>
      <c r="M56" s="52"/>
      <c r="N56" s="52">
        <f>H56*G55</f>
        <v>0</v>
      </c>
      <c r="O56" s="52"/>
      <c r="P56" s="52"/>
      <c r="Q56" s="64"/>
      <c r="R56" s="60"/>
    </row>
    <row r="57" spans="1:18" x14ac:dyDescent="0.25">
      <c r="A57" s="13"/>
      <c r="B57" s="86" t="s">
        <v>28</v>
      </c>
      <c r="C57" s="48"/>
      <c r="D57" s="49"/>
      <c r="E57" s="69">
        <f>C57*D57</f>
        <v>0</v>
      </c>
      <c r="F57" s="203"/>
      <c r="G57" s="203"/>
      <c r="H57" s="50"/>
      <c r="I57" s="24"/>
      <c r="J57" s="46">
        <f t="shared" si="3"/>
        <v>0</v>
      </c>
      <c r="K57" s="52">
        <f>E57*F57</f>
        <v>0</v>
      </c>
      <c r="L57" s="52"/>
      <c r="M57" s="52"/>
      <c r="N57" s="52">
        <f>E57*G57</f>
        <v>0</v>
      </c>
      <c r="O57" s="52"/>
      <c r="P57" s="52"/>
      <c r="Q57" s="60"/>
      <c r="R57" s="60"/>
    </row>
    <row r="58" spans="1:18" x14ac:dyDescent="0.25">
      <c r="A58" s="13"/>
      <c r="B58" s="66" t="s">
        <v>7</v>
      </c>
      <c r="C58" s="44"/>
      <c r="D58" s="45"/>
      <c r="E58" s="45"/>
      <c r="F58" s="204"/>
      <c r="G58" s="204"/>
      <c r="H58" s="46">
        <f>(C57*D57)*H30</f>
        <v>0</v>
      </c>
      <c r="I58" s="24"/>
      <c r="J58" s="46">
        <f t="shared" si="3"/>
        <v>0</v>
      </c>
      <c r="K58" s="52">
        <f>H58*F57</f>
        <v>0</v>
      </c>
      <c r="L58" s="52"/>
      <c r="M58" s="52"/>
      <c r="N58" s="52">
        <f>H58*G57</f>
        <v>0</v>
      </c>
      <c r="O58" s="52"/>
      <c r="P58" s="52"/>
      <c r="Q58" s="64"/>
      <c r="R58" s="60"/>
    </row>
    <row r="59" spans="1:18" x14ac:dyDescent="0.25">
      <c r="A59" s="13"/>
      <c r="B59" s="86" t="s">
        <v>29</v>
      </c>
      <c r="C59" s="48"/>
      <c r="D59" s="49"/>
      <c r="E59" s="69">
        <f>C59*D59</f>
        <v>0</v>
      </c>
      <c r="F59" s="203"/>
      <c r="G59" s="203"/>
      <c r="H59" s="50"/>
      <c r="I59" s="24"/>
      <c r="J59" s="46">
        <f t="shared" si="3"/>
        <v>0</v>
      </c>
      <c r="K59" s="52">
        <f>E59*F59</f>
        <v>0</v>
      </c>
      <c r="L59" s="52"/>
      <c r="M59" s="52"/>
      <c r="N59" s="52">
        <f>E59*G59</f>
        <v>0</v>
      </c>
      <c r="O59" s="52"/>
      <c r="P59" s="52"/>
      <c r="Q59" s="60"/>
      <c r="R59" s="60"/>
    </row>
    <row r="60" spans="1:18" x14ac:dyDescent="0.25">
      <c r="A60" s="13"/>
      <c r="B60" s="66" t="s">
        <v>7</v>
      </c>
      <c r="C60" s="44"/>
      <c r="D60" s="45"/>
      <c r="E60" s="45"/>
      <c r="F60" s="204"/>
      <c r="G60" s="204"/>
      <c r="H60" s="46">
        <f>(C59*D59)*H30</f>
        <v>0</v>
      </c>
      <c r="I60" s="24"/>
      <c r="J60" s="46">
        <f t="shared" si="3"/>
        <v>0</v>
      </c>
      <c r="K60" s="52">
        <f>H60*F59</f>
        <v>0</v>
      </c>
      <c r="L60" s="52"/>
      <c r="M60" s="52"/>
      <c r="N60" s="52">
        <f>H60*G59</f>
        <v>0</v>
      </c>
      <c r="O60" s="52"/>
      <c r="P60" s="52"/>
      <c r="Q60" s="64"/>
      <c r="R60" s="60"/>
    </row>
    <row r="61" spans="1:18" x14ac:dyDescent="0.25">
      <c r="A61" s="13"/>
      <c r="B61" s="86" t="s">
        <v>30</v>
      </c>
      <c r="C61" s="48"/>
      <c r="D61" s="49"/>
      <c r="E61" s="69">
        <f>C61*D61</f>
        <v>0</v>
      </c>
      <c r="F61" s="203"/>
      <c r="G61" s="203"/>
      <c r="H61" s="50"/>
      <c r="I61" s="24"/>
      <c r="J61" s="46">
        <f t="shared" si="3"/>
        <v>0</v>
      </c>
      <c r="K61" s="52">
        <f>E61*F61</f>
        <v>0</v>
      </c>
      <c r="L61" s="52"/>
      <c r="M61" s="52"/>
      <c r="N61" s="52">
        <f>E61*G61</f>
        <v>0</v>
      </c>
      <c r="O61" s="52"/>
      <c r="P61" s="52"/>
      <c r="Q61" s="60"/>
      <c r="R61" s="60"/>
    </row>
    <row r="62" spans="1:18" x14ac:dyDescent="0.25">
      <c r="A62" s="13"/>
      <c r="B62" s="66" t="s">
        <v>7</v>
      </c>
      <c r="C62" s="44"/>
      <c r="D62" s="45"/>
      <c r="E62" s="45"/>
      <c r="F62" s="204"/>
      <c r="G62" s="204"/>
      <c r="H62" s="46">
        <f>(C61*D61)*H30</f>
        <v>0</v>
      </c>
      <c r="I62" s="24"/>
      <c r="J62" s="46">
        <f t="shared" si="3"/>
        <v>0</v>
      </c>
      <c r="K62" s="52">
        <f>H62*F61</f>
        <v>0</v>
      </c>
      <c r="L62" s="52"/>
      <c r="M62" s="52"/>
      <c r="N62" s="52">
        <f>H62*G61</f>
        <v>0</v>
      </c>
      <c r="O62" s="52"/>
      <c r="P62" s="52"/>
      <c r="Q62" s="64"/>
      <c r="R62" s="60"/>
    </row>
    <row r="63" spans="1:18" x14ac:dyDescent="0.25">
      <c r="A63" s="13"/>
      <c r="B63" s="86" t="s">
        <v>31</v>
      </c>
      <c r="C63" s="48"/>
      <c r="D63" s="49"/>
      <c r="E63" s="69">
        <f>C63*D63</f>
        <v>0</v>
      </c>
      <c r="F63" s="203"/>
      <c r="G63" s="203"/>
      <c r="H63" s="50"/>
      <c r="I63" s="24"/>
      <c r="J63" s="46">
        <f t="shared" ref="J63:J94" si="4">SUM(K63:R63)</f>
        <v>0</v>
      </c>
      <c r="K63" s="52">
        <f>E63*F63</f>
        <v>0</v>
      </c>
      <c r="L63" s="52"/>
      <c r="M63" s="52"/>
      <c r="N63" s="52">
        <f>E63*G63</f>
        <v>0</v>
      </c>
      <c r="O63" s="52"/>
      <c r="P63" s="52"/>
      <c r="Q63" s="60"/>
      <c r="R63" s="60"/>
    </row>
    <row r="64" spans="1:18" x14ac:dyDescent="0.25">
      <c r="A64" s="13"/>
      <c r="B64" s="66" t="s">
        <v>7</v>
      </c>
      <c r="C64" s="44"/>
      <c r="D64" s="45"/>
      <c r="E64" s="45"/>
      <c r="F64" s="204"/>
      <c r="G64" s="204"/>
      <c r="H64" s="46">
        <f>(C63*D63)*H30</f>
        <v>0</v>
      </c>
      <c r="I64" s="24"/>
      <c r="J64" s="46">
        <f t="shared" si="4"/>
        <v>0</v>
      </c>
      <c r="K64" s="52">
        <f>H64*F63</f>
        <v>0</v>
      </c>
      <c r="L64" s="52"/>
      <c r="M64" s="52"/>
      <c r="N64" s="52">
        <f>H64*G63</f>
        <v>0</v>
      </c>
      <c r="O64" s="52"/>
      <c r="P64" s="52"/>
      <c r="Q64" s="64"/>
      <c r="R64" s="60"/>
    </row>
    <row r="65" spans="1:18" x14ac:dyDescent="0.25">
      <c r="A65" s="13"/>
      <c r="B65" s="86" t="s">
        <v>32</v>
      </c>
      <c r="C65" s="48"/>
      <c r="D65" s="49"/>
      <c r="E65" s="69">
        <f>C65*D65</f>
        <v>0</v>
      </c>
      <c r="F65" s="203"/>
      <c r="G65" s="203"/>
      <c r="H65" s="50"/>
      <c r="I65" s="24"/>
      <c r="J65" s="46">
        <f t="shared" si="4"/>
        <v>0</v>
      </c>
      <c r="K65" s="52">
        <f>E65*F65</f>
        <v>0</v>
      </c>
      <c r="L65" s="52"/>
      <c r="M65" s="52"/>
      <c r="N65" s="52">
        <f>E65*G65</f>
        <v>0</v>
      </c>
      <c r="O65" s="52"/>
      <c r="P65" s="52"/>
      <c r="Q65" s="60"/>
      <c r="R65" s="60"/>
    </row>
    <row r="66" spans="1:18" x14ac:dyDescent="0.25">
      <c r="A66" s="13"/>
      <c r="B66" s="66" t="s">
        <v>7</v>
      </c>
      <c r="C66" s="44"/>
      <c r="D66" s="51"/>
      <c r="E66" s="51"/>
      <c r="F66" s="208"/>
      <c r="G66" s="208"/>
      <c r="H66" s="46">
        <f>(C65*D65)*H30</f>
        <v>0</v>
      </c>
      <c r="I66" s="24"/>
      <c r="J66" s="46">
        <f t="shared" si="4"/>
        <v>0</v>
      </c>
      <c r="K66" s="52">
        <f>H66*F65</f>
        <v>0</v>
      </c>
      <c r="L66" s="52"/>
      <c r="M66" s="52"/>
      <c r="N66" s="52">
        <f>H66*G65</f>
        <v>0</v>
      </c>
      <c r="O66" s="52"/>
      <c r="P66" s="52"/>
      <c r="Q66" s="64"/>
      <c r="R66" s="60"/>
    </row>
    <row r="67" spans="1:18" x14ac:dyDescent="0.25">
      <c r="A67" s="13"/>
      <c r="B67" s="86" t="s">
        <v>33</v>
      </c>
      <c r="C67" s="48"/>
      <c r="D67" s="49"/>
      <c r="E67" s="69">
        <f>C67*D67</f>
        <v>0</v>
      </c>
      <c r="F67" s="203"/>
      <c r="G67" s="203"/>
      <c r="H67" s="50"/>
      <c r="I67" s="24"/>
      <c r="J67" s="46">
        <f t="shared" si="4"/>
        <v>0</v>
      </c>
      <c r="K67" s="52">
        <f>E67*F67</f>
        <v>0</v>
      </c>
      <c r="L67" s="52"/>
      <c r="M67" s="52"/>
      <c r="N67" s="52">
        <f>E67*G67</f>
        <v>0</v>
      </c>
      <c r="O67" s="52"/>
      <c r="P67" s="52"/>
      <c r="Q67" s="60"/>
      <c r="R67" s="60"/>
    </row>
    <row r="68" spans="1:18" x14ac:dyDescent="0.25">
      <c r="A68" s="13"/>
      <c r="B68" s="66" t="s">
        <v>7</v>
      </c>
      <c r="C68" s="44"/>
      <c r="D68" s="45"/>
      <c r="E68" s="45"/>
      <c r="F68" s="204"/>
      <c r="G68" s="204"/>
      <c r="H68" s="46">
        <f>(C67*D67)*H30</f>
        <v>0</v>
      </c>
      <c r="I68" s="24"/>
      <c r="J68" s="46">
        <f t="shared" si="4"/>
        <v>0</v>
      </c>
      <c r="K68" s="52">
        <f>H68*F67</f>
        <v>0</v>
      </c>
      <c r="L68" s="52"/>
      <c r="M68" s="52"/>
      <c r="N68" s="52">
        <f>H68*G67</f>
        <v>0</v>
      </c>
      <c r="O68" s="52"/>
      <c r="P68" s="52"/>
      <c r="Q68" s="64"/>
      <c r="R68" s="60"/>
    </row>
    <row r="69" spans="1:18" x14ac:dyDescent="0.25">
      <c r="A69" s="13"/>
      <c r="B69" s="86" t="s">
        <v>34</v>
      </c>
      <c r="C69" s="48"/>
      <c r="D69" s="49"/>
      <c r="E69" s="69">
        <f>C69*D69</f>
        <v>0</v>
      </c>
      <c r="F69" s="203"/>
      <c r="G69" s="203"/>
      <c r="H69" s="50"/>
      <c r="I69" s="24"/>
      <c r="J69" s="46">
        <f t="shared" si="4"/>
        <v>0</v>
      </c>
      <c r="K69" s="52">
        <f>E69*F69</f>
        <v>0</v>
      </c>
      <c r="L69" s="52"/>
      <c r="M69" s="52"/>
      <c r="N69" s="52">
        <f>E69*G69</f>
        <v>0</v>
      </c>
      <c r="O69" s="52"/>
      <c r="P69" s="52"/>
      <c r="Q69" s="60"/>
      <c r="R69" s="60"/>
    </row>
    <row r="70" spans="1:18" x14ac:dyDescent="0.25">
      <c r="A70" s="13"/>
      <c r="B70" s="66" t="s">
        <v>7</v>
      </c>
      <c r="C70" s="44"/>
      <c r="D70" s="45"/>
      <c r="E70" s="45"/>
      <c r="F70" s="204"/>
      <c r="G70" s="204"/>
      <c r="H70" s="46">
        <f>(C69*D69)*H30</f>
        <v>0</v>
      </c>
      <c r="I70" s="24"/>
      <c r="J70" s="46">
        <f t="shared" si="4"/>
        <v>0</v>
      </c>
      <c r="K70" s="52">
        <f>H70*F69</f>
        <v>0</v>
      </c>
      <c r="L70" s="52"/>
      <c r="M70" s="52"/>
      <c r="N70" s="52">
        <f>H70*G69</f>
        <v>0</v>
      </c>
      <c r="O70" s="52"/>
      <c r="P70" s="52"/>
      <c r="Q70" s="64"/>
      <c r="R70" s="60"/>
    </row>
    <row r="71" spans="1:18" x14ac:dyDescent="0.25">
      <c r="A71" s="13"/>
      <c r="B71" s="86" t="s">
        <v>35</v>
      </c>
      <c r="C71" s="48"/>
      <c r="D71" s="49"/>
      <c r="E71" s="69">
        <f>C71*D71</f>
        <v>0</v>
      </c>
      <c r="F71" s="203"/>
      <c r="G71" s="203"/>
      <c r="H71" s="50"/>
      <c r="I71" s="24"/>
      <c r="J71" s="46">
        <f t="shared" si="4"/>
        <v>0</v>
      </c>
      <c r="K71" s="52">
        <f>E71*F71</f>
        <v>0</v>
      </c>
      <c r="L71" s="52"/>
      <c r="M71" s="52"/>
      <c r="N71" s="52">
        <f>E71*G71</f>
        <v>0</v>
      </c>
      <c r="O71" s="52"/>
      <c r="P71" s="52"/>
      <c r="Q71" s="60"/>
      <c r="R71" s="60"/>
    </row>
    <row r="72" spans="1:18" x14ac:dyDescent="0.25">
      <c r="A72" s="13"/>
      <c r="B72" s="66" t="s">
        <v>7</v>
      </c>
      <c r="C72" s="44"/>
      <c r="D72" s="45"/>
      <c r="E72" s="45"/>
      <c r="F72" s="204"/>
      <c r="G72" s="204"/>
      <c r="H72" s="46">
        <f>(C71*D71)*H30</f>
        <v>0</v>
      </c>
      <c r="I72" s="24"/>
      <c r="J72" s="46">
        <f t="shared" si="4"/>
        <v>0</v>
      </c>
      <c r="K72" s="52">
        <f>H72*F71</f>
        <v>0</v>
      </c>
      <c r="L72" s="52"/>
      <c r="M72" s="52"/>
      <c r="N72" s="52">
        <f>H72*G71</f>
        <v>0</v>
      </c>
      <c r="O72" s="52"/>
      <c r="P72" s="52"/>
      <c r="Q72" s="64"/>
      <c r="R72" s="60"/>
    </row>
    <row r="73" spans="1:18" x14ac:dyDescent="0.25">
      <c r="A73" s="13"/>
      <c r="B73" s="86" t="s">
        <v>36</v>
      </c>
      <c r="C73" s="48"/>
      <c r="D73" s="49"/>
      <c r="E73" s="69">
        <f>C73*D73</f>
        <v>0</v>
      </c>
      <c r="F73" s="203"/>
      <c r="G73" s="203"/>
      <c r="H73" s="50"/>
      <c r="I73" s="24"/>
      <c r="J73" s="46">
        <f t="shared" si="4"/>
        <v>0</v>
      </c>
      <c r="K73" s="52">
        <f>E73*F73</f>
        <v>0</v>
      </c>
      <c r="L73" s="52"/>
      <c r="M73" s="52"/>
      <c r="N73" s="52">
        <f>E73*G73</f>
        <v>0</v>
      </c>
      <c r="O73" s="52"/>
      <c r="P73" s="52"/>
      <c r="Q73" s="60"/>
      <c r="R73" s="60"/>
    </row>
    <row r="74" spans="1:18" x14ac:dyDescent="0.25">
      <c r="A74" s="13"/>
      <c r="B74" s="66" t="s">
        <v>7</v>
      </c>
      <c r="C74" s="44"/>
      <c r="D74" s="45"/>
      <c r="E74" s="45"/>
      <c r="F74" s="204"/>
      <c r="G74" s="204"/>
      <c r="H74" s="46">
        <f>(C73*D73)*H30</f>
        <v>0</v>
      </c>
      <c r="I74" s="24"/>
      <c r="J74" s="46">
        <f t="shared" si="4"/>
        <v>0</v>
      </c>
      <c r="K74" s="52">
        <f>H74*F73</f>
        <v>0</v>
      </c>
      <c r="L74" s="52"/>
      <c r="M74" s="52"/>
      <c r="N74" s="52">
        <f>H74*G73</f>
        <v>0</v>
      </c>
      <c r="O74" s="52"/>
      <c r="P74" s="52"/>
      <c r="Q74" s="64"/>
      <c r="R74" s="60"/>
    </row>
    <row r="75" spans="1:18" x14ac:dyDescent="0.25">
      <c r="A75" s="13"/>
      <c r="B75" s="86" t="s">
        <v>37</v>
      </c>
      <c r="C75" s="48"/>
      <c r="D75" s="49"/>
      <c r="E75" s="69">
        <f>C75*D75</f>
        <v>0</v>
      </c>
      <c r="F75" s="203"/>
      <c r="G75" s="203"/>
      <c r="H75" s="50"/>
      <c r="I75" s="24"/>
      <c r="J75" s="46">
        <f t="shared" si="4"/>
        <v>0</v>
      </c>
      <c r="K75" s="52">
        <f>E75*F75</f>
        <v>0</v>
      </c>
      <c r="L75" s="52"/>
      <c r="M75" s="52"/>
      <c r="N75" s="52">
        <f>E75*G75</f>
        <v>0</v>
      </c>
      <c r="O75" s="52"/>
      <c r="P75" s="52"/>
      <c r="Q75" s="60"/>
      <c r="R75" s="60"/>
    </row>
    <row r="76" spans="1:18" x14ac:dyDescent="0.25">
      <c r="A76" s="13"/>
      <c r="B76" s="66" t="s">
        <v>7</v>
      </c>
      <c r="C76" s="44"/>
      <c r="D76" s="45"/>
      <c r="E76" s="45"/>
      <c r="F76" s="204"/>
      <c r="G76" s="204"/>
      <c r="H76" s="46">
        <f>(C75*D75)*H30</f>
        <v>0</v>
      </c>
      <c r="I76" s="24"/>
      <c r="J76" s="46">
        <f t="shared" si="4"/>
        <v>0</v>
      </c>
      <c r="K76" s="52">
        <f>H76*F75</f>
        <v>0</v>
      </c>
      <c r="L76" s="52"/>
      <c r="M76" s="52"/>
      <c r="N76" s="52">
        <f>H76*G75</f>
        <v>0</v>
      </c>
      <c r="O76" s="52"/>
      <c r="P76" s="52"/>
      <c r="Q76" s="64"/>
      <c r="R76" s="60"/>
    </row>
    <row r="77" spans="1:18" x14ac:dyDescent="0.25">
      <c r="A77" s="13"/>
      <c r="B77" s="86" t="s">
        <v>38</v>
      </c>
      <c r="C77" s="48"/>
      <c r="D77" s="49"/>
      <c r="E77" s="69">
        <f>C77*D77</f>
        <v>0</v>
      </c>
      <c r="F77" s="203"/>
      <c r="G77" s="203"/>
      <c r="H77" s="50"/>
      <c r="I77" s="24"/>
      <c r="J77" s="46">
        <f t="shared" si="4"/>
        <v>0</v>
      </c>
      <c r="K77" s="52">
        <f>E77*F77</f>
        <v>0</v>
      </c>
      <c r="L77" s="52"/>
      <c r="M77" s="52"/>
      <c r="N77" s="52">
        <f>E77*G77</f>
        <v>0</v>
      </c>
      <c r="O77" s="52"/>
      <c r="P77" s="52"/>
      <c r="Q77" s="60"/>
      <c r="R77" s="60"/>
    </row>
    <row r="78" spans="1:18" x14ac:dyDescent="0.25">
      <c r="A78" s="13"/>
      <c r="B78" s="66" t="s">
        <v>7</v>
      </c>
      <c r="C78" s="44"/>
      <c r="D78" s="45"/>
      <c r="E78" s="45"/>
      <c r="F78" s="204"/>
      <c r="G78" s="204"/>
      <c r="H78" s="46">
        <f>(C77*D77)*H30</f>
        <v>0</v>
      </c>
      <c r="I78" s="24"/>
      <c r="J78" s="46">
        <f t="shared" si="4"/>
        <v>0</v>
      </c>
      <c r="K78" s="52">
        <f>H78*F77</f>
        <v>0</v>
      </c>
      <c r="L78" s="52"/>
      <c r="M78" s="52"/>
      <c r="N78" s="52">
        <f>H78*G77</f>
        <v>0</v>
      </c>
      <c r="O78" s="52"/>
      <c r="P78" s="52"/>
      <c r="Q78" s="64"/>
      <c r="R78" s="60"/>
    </row>
    <row r="79" spans="1:18" x14ac:dyDescent="0.25">
      <c r="A79" s="13"/>
      <c r="B79" s="86" t="s">
        <v>39</v>
      </c>
      <c r="C79" s="48"/>
      <c r="D79" s="49"/>
      <c r="E79" s="69">
        <f>C79*D79</f>
        <v>0</v>
      </c>
      <c r="F79" s="203"/>
      <c r="G79" s="203"/>
      <c r="H79" s="50"/>
      <c r="I79" s="24"/>
      <c r="J79" s="46">
        <f t="shared" si="4"/>
        <v>0</v>
      </c>
      <c r="K79" s="52">
        <f>E79*F79</f>
        <v>0</v>
      </c>
      <c r="L79" s="52"/>
      <c r="M79" s="52"/>
      <c r="N79" s="52">
        <f>E79*G79</f>
        <v>0</v>
      </c>
      <c r="O79" s="52"/>
      <c r="P79" s="52"/>
      <c r="Q79" s="60"/>
      <c r="R79" s="60"/>
    </row>
    <row r="80" spans="1:18" x14ac:dyDescent="0.25">
      <c r="A80" s="13"/>
      <c r="B80" s="66" t="s">
        <v>7</v>
      </c>
      <c r="C80" s="44"/>
      <c r="D80" s="45"/>
      <c r="E80" s="45"/>
      <c r="F80" s="204"/>
      <c r="G80" s="204"/>
      <c r="H80" s="46">
        <f>(C79*D79)*H30</f>
        <v>0</v>
      </c>
      <c r="I80" s="24"/>
      <c r="J80" s="46">
        <f t="shared" si="4"/>
        <v>0</v>
      </c>
      <c r="K80" s="52">
        <f>H80*F79</f>
        <v>0</v>
      </c>
      <c r="L80" s="52"/>
      <c r="M80" s="52"/>
      <c r="N80" s="52">
        <f>H80*G79</f>
        <v>0</v>
      </c>
      <c r="O80" s="52"/>
      <c r="P80" s="52"/>
      <c r="Q80" s="64"/>
      <c r="R80" s="60"/>
    </row>
    <row r="81" spans="1:18" x14ac:dyDescent="0.25">
      <c r="A81" s="13"/>
      <c r="B81" s="86" t="s">
        <v>40</v>
      </c>
      <c r="C81" s="48"/>
      <c r="D81" s="49"/>
      <c r="E81" s="69">
        <f>C81*D81</f>
        <v>0</v>
      </c>
      <c r="F81" s="203"/>
      <c r="G81" s="203"/>
      <c r="H81" s="50"/>
      <c r="I81" s="24"/>
      <c r="J81" s="46">
        <f t="shared" si="4"/>
        <v>0</v>
      </c>
      <c r="K81" s="52">
        <f>E81*F81</f>
        <v>0</v>
      </c>
      <c r="L81" s="52"/>
      <c r="M81" s="52"/>
      <c r="N81" s="52">
        <f>E81*G81</f>
        <v>0</v>
      </c>
      <c r="O81" s="52"/>
      <c r="P81" s="52"/>
      <c r="Q81" s="60"/>
      <c r="R81" s="60"/>
    </row>
    <row r="82" spans="1:18" x14ac:dyDescent="0.25">
      <c r="A82" s="13"/>
      <c r="B82" s="66" t="s">
        <v>7</v>
      </c>
      <c r="C82" s="44"/>
      <c r="D82" s="45"/>
      <c r="E82" s="45"/>
      <c r="F82" s="204"/>
      <c r="G82" s="204"/>
      <c r="H82" s="46">
        <f>(C81*D81)*H30</f>
        <v>0</v>
      </c>
      <c r="I82" s="24"/>
      <c r="J82" s="46">
        <f t="shared" si="4"/>
        <v>0</v>
      </c>
      <c r="K82" s="52">
        <f>H82*F81</f>
        <v>0</v>
      </c>
      <c r="L82" s="52"/>
      <c r="M82" s="52"/>
      <c r="N82" s="52">
        <f>H82*G81</f>
        <v>0</v>
      </c>
      <c r="O82" s="52"/>
      <c r="P82" s="52"/>
      <c r="Q82" s="64"/>
      <c r="R82" s="60"/>
    </row>
    <row r="83" spans="1:18" x14ac:dyDescent="0.25">
      <c r="A83" s="13"/>
      <c r="B83" s="86" t="s">
        <v>41</v>
      </c>
      <c r="C83" s="48"/>
      <c r="D83" s="49"/>
      <c r="E83" s="69">
        <f>C83*D83</f>
        <v>0</v>
      </c>
      <c r="F83" s="203"/>
      <c r="G83" s="203"/>
      <c r="H83" s="50"/>
      <c r="I83" s="24"/>
      <c r="J83" s="46">
        <f t="shared" si="4"/>
        <v>0</v>
      </c>
      <c r="K83" s="52">
        <f>E83*F83</f>
        <v>0</v>
      </c>
      <c r="L83" s="52"/>
      <c r="M83" s="52"/>
      <c r="N83" s="52">
        <f>E83*G83</f>
        <v>0</v>
      </c>
      <c r="O83" s="52"/>
      <c r="P83" s="52"/>
      <c r="Q83" s="60"/>
      <c r="R83" s="60"/>
    </row>
    <row r="84" spans="1:18" x14ac:dyDescent="0.25">
      <c r="A84" s="13"/>
      <c r="B84" s="66" t="s">
        <v>7</v>
      </c>
      <c r="C84" s="44"/>
      <c r="D84" s="45"/>
      <c r="E84" s="45"/>
      <c r="F84" s="204"/>
      <c r="G84" s="204"/>
      <c r="H84" s="46">
        <f>(C83*D83)*H30</f>
        <v>0</v>
      </c>
      <c r="I84" s="24"/>
      <c r="J84" s="46">
        <f t="shared" si="4"/>
        <v>0</v>
      </c>
      <c r="K84" s="52">
        <f>H84*F83</f>
        <v>0</v>
      </c>
      <c r="L84" s="52"/>
      <c r="M84" s="52"/>
      <c r="N84" s="52">
        <f>H84*G83</f>
        <v>0</v>
      </c>
      <c r="O84" s="52"/>
      <c r="P84" s="52"/>
      <c r="Q84" s="64"/>
      <c r="R84" s="60"/>
    </row>
    <row r="85" spans="1:18" x14ac:dyDescent="0.25">
      <c r="A85" s="13"/>
      <c r="B85" s="86" t="s">
        <v>42</v>
      </c>
      <c r="C85" s="48"/>
      <c r="D85" s="49"/>
      <c r="E85" s="69">
        <f>C85*D85</f>
        <v>0</v>
      </c>
      <c r="F85" s="203"/>
      <c r="G85" s="203"/>
      <c r="H85" s="50"/>
      <c r="I85" s="24"/>
      <c r="J85" s="46">
        <f t="shared" si="4"/>
        <v>0</v>
      </c>
      <c r="K85" s="52">
        <f>E85*F85</f>
        <v>0</v>
      </c>
      <c r="L85" s="52"/>
      <c r="M85" s="52"/>
      <c r="N85" s="52">
        <f>E85*G85</f>
        <v>0</v>
      </c>
      <c r="O85" s="52"/>
      <c r="P85" s="52"/>
      <c r="Q85" s="60"/>
      <c r="R85" s="60"/>
    </row>
    <row r="86" spans="1:18" x14ac:dyDescent="0.25">
      <c r="A86" s="13"/>
      <c r="B86" s="66" t="s">
        <v>7</v>
      </c>
      <c r="C86" s="44"/>
      <c r="D86" s="45"/>
      <c r="E86" s="45"/>
      <c r="F86" s="204"/>
      <c r="G86" s="204"/>
      <c r="H86" s="46">
        <f>(C85*D85)*H30</f>
        <v>0</v>
      </c>
      <c r="I86" s="24"/>
      <c r="J86" s="46">
        <f t="shared" si="4"/>
        <v>0</v>
      </c>
      <c r="K86" s="52">
        <f>H86*F85</f>
        <v>0</v>
      </c>
      <c r="L86" s="52"/>
      <c r="M86" s="52"/>
      <c r="N86" s="52">
        <f>H86*G85</f>
        <v>0</v>
      </c>
      <c r="O86" s="52"/>
      <c r="P86" s="52"/>
      <c r="Q86" s="64"/>
      <c r="R86" s="60"/>
    </row>
    <row r="87" spans="1:18" x14ac:dyDescent="0.25">
      <c r="A87" s="13"/>
      <c r="B87" s="86" t="s">
        <v>43</v>
      </c>
      <c r="C87" s="48"/>
      <c r="D87" s="49"/>
      <c r="E87" s="69">
        <f>C87*D87</f>
        <v>0</v>
      </c>
      <c r="F87" s="203"/>
      <c r="G87" s="203"/>
      <c r="H87" s="50"/>
      <c r="I87" s="24"/>
      <c r="J87" s="46">
        <f t="shared" si="4"/>
        <v>0</v>
      </c>
      <c r="K87" s="52">
        <f>E87*F87</f>
        <v>0</v>
      </c>
      <c r="L87" s="52"/>
      <c r="M87" s="52"/>
      <c r="N87" s="52">
        <f>E87*G87</f>
        <v>0</v>
      </c>
      <c r="O87" s="52"/>
      <c r="P87" s="52"/>
      <c r="Q87" s="60"/>
      <c r="R87" s="60"/>
    </row>
    <row r="88" spans="1:18" x14ac:dyDescent="0.25">
      <c r="A88" s="13"/>
      <c r="B88" s="66" t="s">
        <v>7</v>
      </c>
      <c r="C88" s="44"/>
      <c r="D88" s="45"/>
      <c r="E88" s="45"/>
      <c r="F88" s="204"/>
      <c r="G88" s="204"/>
      <c r="H88" s="46">
        <f>(C87*D87)*H30</f>
        <v>0</v>
      </c>
      <c r="I88" s="24"/>
      <c r="J88" s="46">
        <f t="shared" si="4"/>
        <v>0</v>
      </c>
      <c r="K88" s="52">
        <f>H88*F87</f>
        <v>0</v>
      </c>
      <c r="L88" s="52"/>
      <c r="M88" s="52"/>
      <c r="N88" s="52">
        <f>H88*G87</f>
        <v>0</v>
      </c>
      <c r="O88" s="52"/>
      <c r="P88" s="52"/>
      <c r="Q88" s="64"/>
      <c r="R88" s="60"/>
    </row>
    <row r="89" spans="1:18" x14ac:dyDescent="0.25">
      <c r="A89" s="13"/>
      <c r="B89" s="86" t="s">
        <v>55</v>
      </c>
      <c r="C89" s="48"/>
      <c r="D89" s="49"/>
      <c r="E89" s="69">
        <f>C89*D89</f>
        <v>0</v>
      </c>
      <c r="F89" s="203"/>
      <c r="G89" s="203"/>
      <c r="H89" s="50"/>
      <c r="I89" s="24"/>
      <c r="J89" s="46">
        <f t="shared" si="4"/>
        <v>0</v>
      </c>
      <c r="K89" s="52">
        <f>E89*F89</f>
        <v>0</v>
      </c>
      <c r="L89" s="52"/>
      <c r="M89" s="52"/>
      <c r="N89" s="52">
        <f>E89*G89</f>
        <v>0</v>
      </c>
      <c r="O89" s="52"/>
      <c r="P89" s="52"/>
      <c r="Q89" s="60"/>
      <c r="R89" s="60"/>
    </row>
    <row r="90" spans="1:18" x14ac:dyDescent="0.25">
      <c r="A90" s="13"/>
      <c r="B90" s="66" t="s">
        <v>7</v>
      </c>
      <c r="C90" s="44"/>
      <c r="D90" s="45"/>
      <c r="E90" s="45"/>
      <c r="F90" s="204"/>
      <c r="G90" s="204"/>
      <c r="H90" s="46">
        <f>(C89*D89)*H30</f>
        <v>0</v>
      </c>
      <c r="I90" s="24"/>
      <c r="J90" s="46">
        <f t="shared" si="4"/>
        <v>0</v>
      </c>
      <c r="K90" s="52">
        <f>H90*F89</f>
        <v>0</v>
      </c>
      <c r="L90" s="52"/>
      <c r="M90" s="52"/>
      <c r="N90" s="52">
        <f>H90*G89</f>
        <v>0</v>
      </c>
      <c r="O90" s="52"/>
      <c r="P90" s="52"/>
      <c r="Q90" s="64"/>
      <c r="R90" s="60"/>
    </row>
    <row r="91" spans="1:18" x14ac:dyDescent="0.25">
      <c r="A91" s="13"/>
      <c r="B91" s="86" t="s">
        <v>56</v>
      </c>
      <c r="C91" s="48"/>
      <c r="D91" s="49"/>
      <c r="E91" s="69">
        <f>C91*D91</f>
        <v>0</v>
      </c>
      <c r="F91" s="203"/>
      <c r="G91" s="203"/>
      <c r="H91" s="50"/>
      <c r="I91" s="24"/>
      <c r="J91" s="46">
        <f t="shared" si="4"/>
        <v>0</v>
      </c>
      <c r="K91" s="52">
        <f>E91*F91</f>
        <v>0</v>
      </c>
      <c r="L91" s="52"/>
      <c r="M91" s="52"/>
      <c r="N91" s="52">
        <f>E91*G91</f>
        <v>0</v>
      </c>
      <c r="O91" s="52"/>
      <c r="P91" s="52"/>
      <c r="Q91" s="60"/>
      <c r="R91" s="60"/>
    </row>
    <row r="92" spans="1:18" x14ac:dyDescent="0.25">
      <c r="A92" s="13"/>
      <c r="B92" s="66" t="s">
        <v>7</v>
      </c>
      <c r="C92" s="44"/>
      <c r="D92" s="45"/>
      <c r="E92" s="45"/>
      <c r="F92" s="204"/>
      <c r="G92" s="204"/>
      <c r="H92" s="46">
        <f>(C91*D91)*H30</f>
        <v>0</v>
      </c>
      <c r="I92" s="24"/>
      <c r="J92" s="46">
        <f t="shared" si="4"/>
        <v>0</v>
      </c>
      <c r="K92" s="52">
        <f>H92*F91</f>
        <v>0</v>
      </c>
      <c r="L92" s="52"/>
      <c r="M92" s="52"/>
      <c r="N92" s="52">
        <f>H92*G91</f>
        <v>0</v>
      </c>
      <c r="O92" s="52"/>
      <c r="P92" s="52"/>
      <c r="Q92" s="64"/>
      <c r="R92" s="60"/>
    </row>
    <row r="93" spans="1:18" x14ac:dyDescent="0.25">
      <c r="A93" s="13"/>
      <c r="B93" s="86" t="s">
        <v>57</v>
      </c>
      <c r="C93" s="48"/>
      <c r="D93" s="49"/>
      <c r="E93" s="69">
        <f>C93*D93</f>
        <v>0</v>
      </c>
      <c r="F93" s="203"/>
      <c r="G93" s="203"/>
      <c r="H93" s="50"/>
      <c r="I93" s="24"/>
      <c r="J93" s="46">
        <f t="shared" si="4"/>
        <v>0</v>
      </c>
      <c r="K93" s="52">
        <f>E93*F93</f>
        <v>0</v>
      </c>
      <c r="L93" s="52"/>
      <c r="M93" s="52"/>
      <c r="N93" s="52">
        <f>E93*G93</f>
        <v>0</v>
      </c>
      <c r="O93" s="52"/>
      <c r="P93" s="52"/>
      <c r="Q93" s="60"/>
      <c r="R93" s="60"/>
    </row>
    <row r="94" spans="1:18" x14ac:dyDescent="0.25">
      <c r="A94" s="13"/>
      <c r="B94" s="66" t="s">
        <v>7</v>
      </c>
      <c r="C94" s="44"/>
      <c r="D94" s="45"/>
      <c r="E94" s="45"/>
      <c r="F94" s="204"/>
      <c r="G94" s="204"/>
      <c r="H94" s="46">
        <f>(C93*D93)*H30</f>
        <v>0</v>
      </c>
      <c r="I94" s="24"/>
      <c r="J94" s="46">
        <f t="shared" si="4"/>
        <v>0</v>
      </c>
      <c r="K94" s="52">
        <f>H94*F93</f>
        <v>0</v>
      </c>
      <c r="L94" s="52"/>
      <c r="M94" s="52"/>
      <c r="N94" s="52">
        <f>H94*G93</f>
        <v>0</v>
      </c>
      <c r="O94" s="52"/>
      <c r="P94" s="52"/>
      <c r="Q94" s="64"/>
      <c r="R94" s="60"/>
    </row>
    <row r="95" spans="1:18" x14ac:dyDescent="0.25">
      <c r="A95" s="13"/>
      <c r="B95" s="179"/>
      <c r="C95" s="191"/>
      <c r="D95" s="180"/>
      <c r="E95" s="180"/>
      <c r="F95" s="209"/>
      <c r="G95" s="209"/>
      <c r="H95" s="192"/>
      <c r="I95" s="24"/>
      <c r="J95" s="194"/>
      <c r="K95" s="194"/>
      <c r="L95" s="194"/>
      <c r="M95" s="194"/>
      <c r="N95" s="194"/>
      <c r="O95" s="194"/>
      <c r="P95" s="194"/>
      <c r="Q95" s="195"/>
      <c r="R95" s="196"/>
    </row>
    <row r="96" spans="1:18" ht="25.5" customHeight="1" x14ac:dyDescent="0.25">
      <c r="A96" s="13"/>
      <c r="B96" s="566" t="s">
        <v>160</v>
      </c>
      <c r="C96" s="44"/>
      <c r="D96" s="215">
        <f>SUM(D30:D94)</f>
        <v>0</v>
      </c>
      <c r="E96" s="65"/>
      <c r="F96" s="219">
        <f>SUM(F55:F94)</f>
        <v>0</v>
      </c>
      <c r="G96" s="220">
        <f>SUM(G55:G93)</f>
        <v>0</v>
      </c>
      <c r="H96" s="46"/>
      <c r="I96" s="24"/>
      <c r="J96" s="194"/>
      <c r="K96" s="194"/>
      <c r="L96" s="194"/>
      <c r="M96" s="194"/>
      <c r="N96" s="194"/>
      <c r="O96" s="194"/>
      <c r="P96" s="194"/>
      <c r="Q96" s="195"/>
      <c r="R96" s="196"/>
    </row>
    <row r="97" spans="1:20" ht="37.5" customHeight="1" x14ac:dyDescent="0.25">
      <c r="A97" s="13"/>
      <c r="B97" s="566"/>
      <c r="C97" s="44"/>
      <c r="D97" s="286" t="s">
        <v>161</v>
      </c>
      <c r="E97" s="286"/>
      <c r="F97" s="216" t="s">
        <v>162</v>
      </c>
      <c r="G97" s="216" t="s">
        <v>157</v>
      </c>
      <c r="H97" s="46"/>
      <c r="I97" s="24"/>
      <c r="J97" s="194"/>
      <c r="K97" s="194"/>
      <c r="L97" s="194"/>
      <c r="M97" s="194"/>
      <c r="N97" s="194"/>
      <c r="O97" s="194"/>
      <c r="P97" s="194"/>
      <c r="Q97" s="195"/>
      <c r="R97" s="196"/>
    </row>
    <row r="98" spans="1:20" ht="16.5" x14ac:dyDescent="0.25">
      <c r="A98" s="13"/>
      <c r="B98" s="179"/>
      <c r="C98" s="213"/>
      <c r="D98" s="287"/>
      <c r="E98" s="287"/>
      <c r="F98" s="288"/>
      <c r="G98" s="288"/>
      <c r="H98" s="214"/>
      <c r="I98" s="24"/>
      <c r="J98" s="194"/>
      <c r="K98" s="194"/>
      <c r="L98" s="194"/>
      <c r="M98" s="194"/>
      <c r="N98" s="194"/>
      <c r="O98" s="194"/>
      <c r="P98" s="194"/>
      <c r="Q98" s="195"/>
      <c r="R98" s="196"/>
    </row>
    <row r="99" spans="1:20" ht="35.25" customHeight="1" x14ac:dyDescent="0.25">
      <c r="A99" s="13"/>
      <c r="B99" s="193" t="s">
        <v>158</v>
      </c>
      <c r="C99" s="190"/>
      <c r="D99" s="188"/>
      <c r="E99" s="188"/>
      <c r="F99" s="206"/>
      <c r="G99" s="206"/>
      <c r="H99" s="189"/>
      <c r="I99" s="24"/>
      <c r="J99" s="46"/>
      <c r="K99" s="52"/>
      <c r="L99" s="52"/>
      <c r="M99" s="52"/>
      <c r="N99" s="52"/>
      <c r="O99" s="52"/>
      <c r="P99" s="52"/>
      <c r="Q99" s="64"/>
      <c r="R99" s="60"/>
    </row>
    <row r="100" spans="1:20" x14ac:dyDescent="0.25">
      <c r="A100" s="567" t="s">
        <v>135</v>
      </c>
      <c r="B100" s="86" t="s">
        <v>18</v>
      </c>
      <c r="C100" s="184"/>
      <c r="D100" s="185"/>
      <c r="E100" s="186">
        <f>C100*D100</f>
        <v>0</v>
      </c>
      <c r="F100" s="217"/>
      <c r="G100" s="217"/>
      <c r="H100" s="187"/>
      <c r="I100" s="24"/>
      <c r="J100" s="46">
        <f>SUM(K100:R100)</f>
        <v>0</v>
      </c>
      <c r="K100" s="52">
        <f>E100</f>
        <v>0</v>
      </c>
      <c r="L100" s="194"/>
      <c r="M100" s="52"/>
      <c r="N100" s="194"/>
      <c r="O100" s="52"/>
      <c r="P100" s="52"/>
      <c r="Q100" s="64"/>
      <c r="R100" s="60"/>
    </row>
    <row r="101" spans="1:20" ht="28.5" customHeight="1" x14ac:dyDescent="0.25">
      <c r="A101" s="568"/>
      <c r="B101" s="177" t="s">
        <v>7</v>
      </c>
      <c r="C101" s="44"/>
      <c r="D101" s="45"/>
      <c r="E101" s="45"/>
      <c r="F101" s="218"/>
      <c r="G101" s="218"/>
      <c r="H101" s="46">
        <f>(C100*D100)*H30</f>
        <v>0</v>
      </c>
      <c r="I101" s="24"/>
      <c r="J101" s="46">
        <f>SUM(K101:R101)</f>
        <v>0</v>
      </c>
      <c r="K101" s="52">
        <f>H101</f>
        <v>0</v>
      </c>
      <c r="L101" s="194"/>
      <c r="M101" s="52"/>
      <c r="N101" s="194"/>
      <c r="O101" s="52"/>
      <c r="P101" s="52"/>
      <c r="Q101" s="64"/>
      <c r="R101" s="60"/>
    </row>
    <row r="102" spans="1:20" x14ac:dyDescent="0.25">
      <c r="A102" s="13"/>
      <c r="B102" s="86" t="s">
        <v>44</v>
      </c>
      <c r="C102" s="48"/>
      <c r="D102" s="49"/>
      <c r="E102" s="69">
        <f>C102*D102</f>
        <v>0</v>
      </c>
      <c r="F102" s="203"/>
      <c r="G102" s="203"/>
      <c r="H102" s="50"/>
      <c r="I102" s="24"/>
      <c r="J102" s="46">
        <f>SUM(K102:R102)</f>
        <v>0</v>
      </c>
      <c r="K102" s="52">
        <f>E102*F102</f>
        <v>0</v>
      </c>
      <c r="L102" s="52"/>
      <c r="M102" s="52"/>
      <c r="N102" s="52">
        <f>E102*G102</f>
        <v>0</v>
      </c>
      <c r="O102" s="52"/>
      <c r="P102" s="52"/>
      <c r="Q102" s="60"/>
      <c r="R102" s="60"/>
    </row>
    <row r="103" spans="1:20" ht="16.5" thickBot="1" x14ac:dyDescent="0.3">
      <c r="A103" s="13"/>
      <c r="B103" s="66" t="s">
        <v>7</v>
      </c>
      <c r="C103" s="44"/>
      <c r="D103" s="65"/>
      <c r="E103" s="65"/>
      <c r="F103" s="210"/>
      <c r="G103" s="210"/>
      <c r="H103" s="46">
        <f>(C102*D102)*H30</f>
        <v>0</v>
      </c>
      <c r="I103" s="24"/>
      <c r="J103" s="46">
        <f>SUM(K103:R103)</f>
        <v>0</v>
      </c>
      <c r="K103" s="52">
        <f>H103*F102</f>
        <v>0</v>
      </c>
      <c r="L103" s="52"/>
      <c r="M103" s="52"/>
      <c r="N103" s="52">
        <f>H103*G102</f>
        <v>0</v>
      </c>
      <c r="O103" s="52"/>
      <c r="P103" s="52"/>
      <c r="Q103" s="64"/>
      <c r="R103" s="60"/>
    </row>
    <row r="104" spans="1:20" ht="21" thickBot="1" x14ac:dyDescent="0.35">
      <c r="B104" s="498" t="s">
        <v>193</v>
      </c>
      <c r="C104" s="499"/>
      <c r="D104" s="499"/>
      <c r="E104" s="499"/>
      <c r="F104" s="499"/>
      <c r="G104" s="499"/>
      <c r="H104" s="500"/>
      <c r="I104" s="54"/>
      <c r="J104" s="70">
        <f t="shared" ref="J104:R104" si="5">SUM(J31:J103)</f>
        <v>0</v>
      </c>
      <c r="K104" s="70">
        <f t="shared" si="5"/>
        <v>0</v>
      </c>
      <c r="L104" s="70">
        <f t="shared" si="5"/>
        <v>0</v>
      </c>
      <c r="M104" s="70">
        <f t="shared" si="5"/>
        <v>0</v>
      </c>
      <c r="N104" s="70">
        <f t="shared" si="5"/>
        <v>0</v>
      </c>
      <c r="O104" s="70">
        <f t="shared" si="5"/>
        <v>0</v>
      </c>
      <c r="P104" s="70">
        <f t="shared" si="5"/>
        <v>0</v>
      </c>
      <c r="Q104" s="70">
        <f t="shared" si="5"/>
        <v>0</v>
      </c>
      <c r="R104" s="70">
        <f t="shared" si="5"/>
        <v>0</v>
      </c>
    </row>
    <row r="105" spans="1:20" x14ac:dyDescent="0.25">
      <c r="A105" s="8"/>
      <c r="B105" s="14"/>
      <c r="C105" s="55"/>
      <c r="H105" s="54"/>
      <c r="I105" s="54"/>
      <c r="J105" s="53"/>
      <c r="K105" s="52"/>
      <c r="L105" s="52"/>
      <c r="M105" s="52"/>
      <c r="N105" s="52"/>
      <c r="O105" s="52"/>
      <c r="P105" s="52"/>
      <c r="Q105" s="60"/>
      <c r="R105" s="5"/>
    </row>
    <row r="106" spans="1:20" ht="16.5" thickBot="1" x14ac:dyDescent="0.3">
      <c r="A106" s="8"/>
      <c r="B106" s="15"/>
      <c r="C106" s="55"/>
      <c r="H106" s="54"/>
      <c r="I106" s="54"/>
      <c r="J106" s="43"/>
      <c r="K106" s="25"/>
      <c r="L106" s="25"/>
      <c r="M106" s="25"/>
      <c r="N106" s="25"/>
      <c r="O106" s="25"/>
      <c r="P106" s="25"/>
    </row>
    <row r="107" spans="1:20" ht="16.5" thickBot="1" x14ac:dyDescent="0.3">
      <c r="H107" s="54"/>
      <c r="I107" s="54"/>
      <c r="J107" s="63" t="s">
        <v>5</v>
      </c>
      <c r="K107" s="514" t="str">
        <f t="shared" ref="K107:R107" si="6">K27</f>
        <v>Healthy Families General Fund (18 months)</v>
      </c>
      <c r="L107" s="516" t="str">
        <f t="shared" si="6"/>
        <v>Medicaid</v>
      </c>
      <c r="M107" s="516" t="str">
        <f t="shared" si="6"/>
        <v>Title IV-B2 Family Support Funds</v>
      </c>
      <c r="N107" s="518" t="str">
        <f t="shared" si="6"/>
        <v>MIECHV</v>
      </c>
      <c r="O107" s="516" t="str">
        <f t="shared" si="6"/>
        <v>County General Fund</v>
      </c>
      <c r="P107" s="528" t="str">
        <f t="shared" si="6"/>
        <v>Fundraising</v>
      </c>
      <c r="Q107" s="489" t="str">
        <f t="shared" si="6"/>
        <v xml:space="preserve">Foundation </v>
      </c>
      <c r="R107" s="489" t="str">
        <f t="shared" si="6"/>
        <v>Other</v>
      </c>
    </row>
    <row r="108" spans="1:20" ht="54.75" customHeight="1" thickBot="1" x14ac:dyDescent="0.3">
      <c r="A108" s="512" t="s">
        <v>190</v>
      </c>
      <c r="B108" s="512"/>
      <c r="C108" s="289" t="s">
        <v>169</v>
      </c>
      <c r="D108" s="111"/>
      <c r="E108" s="111"/>
      <c r="F108" s="201"/>
      <c r="G108" s="201"/>
      <c r="H108" s="110"/>
      <c r="I108" s="110"/>
      <c r="J108" s="61" t="s">
        <v>1</v>
      </c>
      <c r="K108" s="538"/>
      <c r="L108" s="539"/>
      <c r="M108" s="539"/>
      <c r="N108" s="540"/>
      <c r="O108" s="539"/>
      <c r="P108" s="541"/>
      <c r="Q108" s="490"/>
      <c r="R108" s="490"/>
      <c r="S108" s="75"/>
      <c r="T108" s="76"/>
    </row>
    <row r="109" spans="1:20" s="73" customFormat="1" ht="18" customHeight="1" thickBot="1" x14ac:dyDescent="0.3">
      <c r="A109" s="269"/>
      <c r="B109" s="269"/>
      <c r="C109" s="270"/>
      <c r="D109" s="98"/>
      <c r="E109" s="98"/>
      <c r="F109" s="226"/>
      <c r="G109" s="226"/>
      <c r="H109" s="167"/>
      <c r="I109" s="167"/>
      <c r="J109" s="270"/>
      <c r="K109" s="270"/>
      <c r="L109" s="270"/>
      <c r="M109" s="270"/>
      <c r="N109" s="270"/>
      <c r="O109" s="270"/>
      <c r="P109" s="270"/>
      <c r="Q109" s="271"/>
      <c r="R109" s="271"/>
      <c r="S109" s="272"/>
      <c r="T109" s="273"/>
    </row>
    <row r="110" spans="1:20" s="285" customFormat="1" ht="23.25" customHeight="1" thickBot="1" x14ac:dyDescent="0.35">
      <c r="A110" s="274" t="s">
        <v>179</v>
      </c>
      <c r="B110" s="275" t="s">
        <v>8</v>
      </c>
      <c r="C110" s="276" t="s">
        <v>75</v>
      </c>
      <c r="D110" s="277" t="s">
        <v>76</v>
      </c>
      <c r="E110" s="277" t="s">
        <v>81</v>
      </c>
      <c r="F110" s="278"/>
      <c r="G110" s="278"/>
      <c r="H110" s="279" t="s">
        <v>75</v>
      </c>
      <c r="I110" s="280"/>
      <c r="J110" s="281"/>
      <c r="K110" s="282"/>
      <c r="L110" s="282"/>
      <c r="M110" s="282"/>
      <c r="N110" s="282"/>
      <c r="O110" s="282"/>
      <c r="P110" s="282"/>
      <c r="Q110" s="283"/>
      <c r="R110" s="283"/>
      <c r="S110" s="284"/>
    </row>
    <row r="111" spans="1:20" x14ac:dyDescent="0.25">
      <c r="A111" s="11"/>
      <c r="B111" s="79" t="s">
        <v>70</v>
      </c>
      <c r="C111" s="149"/>
      <c r="D111" s="233" t="s">
        <v>77</v>
      </c>
      <c r="E111" s="131">
        <v>6</v>
      </c>
      <c r="F111" s="478"/>
      <c r="G111" s="479"/>
      <c r="H111" s="52">
        <f>C111*E111</f>
        <v>0</v>
      </c>
      <c r="J111" s="52">
        <f t="shared" ref="J111:J118" si="7">SUM(K111:R111)</f>
        <v>0</v>
      </c>
      <c r="K111" s="52"/>
      <c r="L111" s="52"/>
      <c r="M111" s="52"/>
      <c r="N111" s="52"/>
      <c r="O111" s="52"/>
      <c r="P111" s="52"/>
      <c r="Q111" s="52"/>
      <c r="R111" s="127"/>
    </row>
    <row r="112" spans="1:20" x14ac:dyDescent="0.25">
      <c r="A112" s="11"/>
      <c r="B112" s="60" t="s">
        <v>194</v>
      </c>
      <c r="C112" s="150"/>
      <c r="D112" s="233" t="s">
        <v>78</v>
      </c>
      <c r="E112" s="131">
        <f>COUNT(E31:E102)</f>
        <v>34</v>
      </c>
      <c r="F112" s="478"/>
      <c r="G112" s="479"/>
      <c r="H112" s="52">
        <f>C112*E112</f>
        <v>0</v>
      </c>
      <c r="J112" s="52">
        <f t="shared" si="7"/>
        <v>0</v>
      </c>
      <c r="K112" s="46"/>
      <c r="L112" s="52"/>
      <c r="M112" s="52"/>
      <c r="N112" s="52"/>
      <c r="O112" s="52"/>
      <c r="P112" s="52"/>
      <c r="Q112" s="52"/>
      <c r="R112" s="127"/>
    </row>
    <row r="113" spans="1:19" x14ac:dyDescent="0.25">
      <c r="A113" s="11"/>
      <c r="B113" s="60" t="s">
        <v>65</v>
      </c>
      <c r="C113" s="149"/>
      <c r="D113" s="233" t="s">
        <v>176</v>
      </c>
      <c r="E113" s="131">
        <f>COUNT(E31:E102)</f>
        <v>34</v>
      </c>
      <c r="F113" s="478"/>
      <c r="G113" s="479"/>
      <c r="H113" s="52">
        <f>(C113*E113)*18</f>
        <v>0</v>
      </c>
      <c r="J113" s="52">
        <f t="shared" si="7"/>
        <v>0</v>
      </c>
      <c r="K113" s="46"/>
      <c r="L113" s="46"/>
      <c r="M113" s="52"/>
      <c r="N113" s="52"/>
      <c r="O113" s="52"/>
      <c r="P113" s="52"/>
      <c r="Q113" s="52"/>
      <c r="R113" s="127"/>
    </row>
    <row r="114" spans="1:19" ht="16.5" thickBot="1" x14ac:dyDescent="0.3">
      <c r="A114" s="11"/>
      <c r="B114" s="79" t="s">
        <v>71</v>
      </c>
      <c r="C114" s="150"/>
      <c r="D114" s="233" t="s">
        <v>177</v>
      </c>
      <c r="E114" s="235">
        <f>C11</f>
        <v>0</v>
      </c>
      <c r="F114" s="478"/>
      <c r="G114" s="479"/>
      <c r="H114" s="52">
        <f>(C114*E114)*18</f>
        <v>0</v>
      </c>
      <c r="J114" s="52">
        <f t="shared" si="7"/>
        <v>0</v>
      </c>
      <c r="K114" s="46"/>
      <c r="L114" s="46"/>
      <c r="M114" s="52"/>
      <c r="N114" s="52"/>
      <c r="O114" s="52"/>
      <c r="P114" s="52"/>
      <c r="Q114" s="52"/>
      <c r="R114" s="127"/>
    </row>
    <row r="115" spans="1:19" ht="60.75" thickBot="1" x14ac:dyDescent="0.3">
      <c r="A115" s="232" t="s">
        <v>178</v>
      </c>
      <c r="B115" s="236" t="s">
        <v>198</v>
      </c>
      <c r="C115" s="149"/>
      <c r="D115" s="237" t="s">
        <v>80</v>
      </c>
      <c r="E115" s="238"/>
      <c r="F115" s="480" t="s">
        <v>197</v>
      </c>
      <c r="G115" s="481"/>
      <c r="H115" s="239">
        <f>C115*E115</f>
        <v>0</v>
      </c>
      <c r="J115" s="52">
        <f t="shared" si="7"/>
        <v>0</v>
      </c>
      <c r="K115" s="46"/>
      <c r="L115" s="46"/>
      <c r="M115" s="52"/>
      <c r="N115" s="52"/>
      <c r="O115" s="52"/>
      <c r="P115" s="52"/>
      <c r="Q115" s="52"/>
      <c r="R115" s="127"/>
    </row>
    <row r="116" spans="1:19" ht="47.25" x14ac:dyDescent="0.25">
      <c r="A116" s="11"/>
      <c r="B116" s="228" t="s">
        <v>225</v>
      </c>
      <c r="C116" s="150"/>
      <c r="D116" s="233" t="s">
        <v>180</v>
      </c>
      <c r="E116" s="240">
        <f>C11</f>
        <v>0</v>
      </c>
      <c r="F116" s="501" t="s">
        <v>183</v>
      </c>
      <c r="G116" s="502"/>
      <c r="H116" s="52">
        <f>(C116*E116)*18</f>
        <v>0</v>
      </c>
      <c r="J116" s="52">
        <f t="shared" si="7"/>
        <v>0</v>
      </c>
      <c r="K116" s="46"/>
      <c r="L116" s="46"/>
      <c r="M116" s="52"/>
      <c r="N116" s="52"/>
      <c r="O116" s="52"/>
      <c r="P116" s="52"/>
      <c r="Q116" s="52"/>
      <c r="R116" s="127"/>
    </row>
    <row r="117" spans="1:19" ht="16.5" thickBot="1" x14ac:dyDescent="0.3">
      <c r="A117" s="13"/>
      <c r="B117" s="249" t="s">
        <v>82</v>
      </c>
      <c r="C117" s="149"/>
      <c r="D117" s="246" t="s">
        <v>68</v>
      </c>
      <c r="E117" s="65">
        <v>18</v>
      </c>
      <c r="F117" s="503" t="s">
        <v>181</v>
      </c>
      <c r="G117" s="504"/>
      <c r="H117" s="46">
        <f>C117*E117</f>
        <v>0</v>
      </c>
      <c r="J117" s="52">
        <f t="shared" si="7"/>
        <v>0</v>
      </c>
      <c r="K117" s="52"/>
      <c r="L117" s="52"/>
      <c r="M117" s="52"/>
      <c r="N117" s="52"/>
      <c r="O117" s="52"/>
      <c r="P117" s="52"/>
      <c r="Q117" s="52"/>
      <c r="R117" s="127"/>
    </row>
    <row r="118" spans="1:19" ht="21.75" customHeight="1" x14ac:dyDescent="0.25">
      <c r="A118" s="562" t="s">
        <v>171</v>
      </c>
      <c r="B118" s="251" t="s">
        <v>172</v>
      </c>
      <c r="C118" s="247">
        <v>0.55000000000000004</v>
      </c>
      <c r="D118" s="233" t="s">
        <v>83</v>
      </c>
      <c r="E118" s="131">
        <f>COUNT(E55:E94)</f>
        <v>20</v>
      </c>
      <c r="F118" s="565"/>
      <c r="G118" s="565"/>
      <c r="H118" s="52">
        <f>((C119*C118)*E118)*18</f>
        <v>39600.000000000007</v>
      </c>
      <c r="J118" s="52">
        <f t="shared" si="7"/>
        <v>0</v>
      </c>
      <c r="K118" s="52"/>
      <c r="L118" s="52"/>
      <c r="M118" s="52"/>
      <c r="N118" s="52"/>
      <c r="O118" s="52"/>
      <c r="P118" s="52"/>
      <c r="Q118" s="52"/>
      <c r="R118" s="127"/>
    </row>
    <row r="119" spans="1:19" ht="24.75" customHeight="1" x14ac:dyDescent="0.25">
      <c r="A119" s="563"/>
      <c r="B119" s="252" t="s">
        <v>170</v>
      </c>
      <c r="C119" s="248">
        <v>200</v>
      </c>
      <c r="D119" s="233" t="s">
        <v>84</v>
      </c>
      <c r="E119" s="241">
        <f>C119*C118</f>
        <v>110.00000000000001</v>
      </c>
      <c r="F119" s="565"/>
      <c r="G119" s="565"/>
      <c r="H119" s="242" t="s">
        <v>85</v>
      </c>
      <c r="J119" s="77"/>
      <c r="K119" s="77"/>
      <c r="L119" s="77"/>
      <c r="M119" s="77"/>
      <c r="N119" s="77"/>
      <c r="O119" s="77"/>
      <c r="P119" s="77"/>
      <c r="Q119" s="77"/>
      <c r="R119" s="128"/>
    </row>
    <row r="120" spans="1:19" x14ac:dyDescent="0.25">
      <c r="A120" s="563"/>
      <c r="B120" s="253" t="s">
        <v>173</v>
      </c>
      <c r="C120" s="247">
        <v>0.55000000000000004</v>
      </c>
      <c r="D120" s="233" t="s">
        <v>83</v>
      </c>
      <c r="E120" s="131">
        <f>COUNT(D45:D53)</f>
        <v>0</v>
      </c>
      <c r="F120" s="565"/>
      <c r="G120" s="565"/>
      <c r="H120" s="52">
        <f>((C121*C120)*E120)*18</f>
        <v>0</v>
      </c>
      <c r="J120" s="52">
        <f>SUM(K120:R120)</f>
        <v>0</v>
      </c>
      <c r="K120" s="52"/>
      <c r="L120" s="52"/>
      <c r="M120" s="52"/>
      <c r="N120" s="52"/>
      <c r="O120" s="52"/>
      <c r="P120" s="52"/>
      <c r="Q120" s="52"/>
      <c r="R120" s="127"/>
    </row>
    <row r="121" spans="1:19" ht="21" customHeight="1" x14ac:dyDescent="0.25">
      <c r="A121" s="563"/>
      <c r="B121" s="252" t="s">
        <v>170</v>
      </c>
      <c r="C121" s="248"/>
      <c r="D121" s="233" t="s">
        <v>84</v>
      </c>
      <c r="E121" s="241">
        <f>C121*C120</f>
        <v>0</v>
      </c>
      <c r="F121" s="565"/>
      <c r="G121" s="565"/>
      <c r="H121" s="242" t="s">
        <v>85</v>
      </c>
      <c r="J121" s="77"/>
      <c r="K121" s="77"/>
      <c r="L121" s="52"/>
      <c r="M121" s="52"/>
      <c r="N121" s="52"/>
      <c r="O121" s="52"/>
      <c r="P121" s="52"/>
      <c r="Q121" s="52"/>
      <c r="R121" s="127"/>
    </row>
    <row r="122" spans="1:19" x14ac:dyDescent="0.25">
      <c r="A122" s="563"/>
      <c r="B122" s="254" t="s">
        <v>174</v>
      </c>
      <c r="C122" s="247">
        <v>0.55000000000000004</v>
      </c>
      <c r="D122" s="233" t="s">
        <v>83</v>
      </c>
      <c r="E122" s="131">
        <f>COUNT(E31:E43)</f>
        <v>7</v>
      </c>
      <c r="F122" s="565"/>
      <c r="G122" s="565"/>
      <c r="H122" s="52">
        <f>((C123*C122)*E122)*18</f>
        <v>0</v>
      </c>
      <c r="J122" s="52">
        <f>SUM(K122:R122)</f>
        <v>0</v>
      </c>
      <c r="K122" s="52"/>
      <c r="L122" s="52"/>
      <c r="M122" s="52"/>
      <c r="N122" s="52"/>
      <c r="O122" s="52"/>
      <c r="P122" s="52"/>
      <c r="Q122" s="52"/>
      <c r="R122" s="127"/>
    </row>
    <row r="123" spans="1:19" ht="21.75" customHeight="1" thickBot="1" x14ac:dyDescent="0.3">
      <c r="A123" s="564"/>
      <c r="B123" s="255" t="s">
        <v>170</v>
      </c>
      <c r="C123" s="248"/>
      <c r="D123" s="233" t="s">
        <v>84</v>
      </c>
      <c r="E123" s="241">
        <f>C123*C122</f>
        <v>0</v>
      </c>
      <c r="F123" s="565"/>
      <c r="G123" s="565"/>
      <c r="H123" s="242" t="s">
        <v>85</v>
      </c>
      <c r="J123" s="77"/>
      <c r="K123" s="77"/>
      <c r="L123" s="77"/>
      <c r="M123" s="77"/>
      <c r="N123" s="77"/>
      <c r="O123" s="77"/>
      <c r="P123" s="77"/>
      <c r="Q123" s="77"/>
      <c r="R123" s="128"/>
    </row>
    <row r="124" spans="1:19" x14ac:dyDescent="0.25">
      <c r="A124" s="11"/>
      <c r="B124" s="250" t="s">
        <v>72</v>
      </c>
      <c r="C124" s="150"/>
      <c r="D124" s="233" t="s">
        <v>176</v>
      </c>
      <c r="E124" s="131">
        <f>COUNT(E31:E102)</f>
        <v>34</v>
      </c>
      <c r="F124" s="478"/>
      <c r="G124" s="479"/>
      <c r="H124" s="52">
        <f>(C124*E124)*18</f>
        <v>0</v>
      </c>
      <c r="J124" s="52">
        <f t="shared" ref="J124:J133" si="8">SUM(K124:R124)</f>
        <v>0</v>
      </c>
      <c r="K124" s="52"/>
      <c r="L124" s="52"/>
      <c r="M124" s="52"/>
      <c r="N124" s="52"/>
      <c r="O124" s="52"/>
      <c r="P124" s="52"/>
      <c r="Q124" s="52"/>
      <c r="R124" s="127"/>
    </row>
    <row r="125" spans="1:19" ht="16.5" thickBot="1" x14ac:dyDescent="0.3">
      <c r="A125" s="11"/>
      <c r="B125" s="249" t="s">
        <v>69</v>
      </c>
      <c r="C125" s="317"/>
      <c r="D125" s="318" t="s">
        <v>79</v>
      </c>
      <c r="E125" s="319">
        <f>E112</f>
        <v>34</v>
      </c>
      <c r="F125" s="505"/>
      <c r="G125" s="506"/>
      <c r="H125" s="52">
        <f>(E125*C125)*1.5</f>
        <v>0</v>
      </c>
      <c r="J125" s="52">
        <f t="shared" si="8"/>
        <v>0</v>
      </c>
      <c r="K125" s="52"/>
      <c r="L125" s="52"/>
      <c r="M125" s="52"/>
      <c r="N125" s="52"/>
      <c r="O125" s="52"/>
      <c r="P125" s="52"/>
      <c r="Q125" s="52"/>
      <c r="R125" s="127"/>
    </row>
    <row r="126" spans="1:19" s="1" customFormat="1" ht="51" customHeight="1" thickBot="1" x14ac:dyDescent="0.25">
      <c r="A126" s="324" t="s">
        <v>229</v>
      </c>
      <c r="B126" s="230" t="s">
        <v>226</v>
      </c>
      <c r="C126" s="325"/>
      <c r="D126" s="237" t="s">
        <v>227</v>
      </c>
      <c r="E126" s="238"/>
      <c r="F126" s="470" t="s">
        <v>228</v>
      </c>
      <c r="G126" s="470"/>
      <c r="H126" s="239">
        <f>C126*E126</f>
        <v>0</v>
      </c>
      <c r="I126" s="231"/>
      <c r="J126" s="239">
        <f t="shared" si="8"/>
        <v>0</v>
      </c>
      <c r="K126" s="239"/>
      <c r="L126" s="239"/>
      <c r="M126" s="239"/>
      <c r="N126" s="239"/>
      <c r="O126" s="239"/>
      <c r="P126" s="239"/>
      <c r="Q126" s="239"/>
      <c r="R126" s="326"/>
      <c r="S126" s="309"/>
    </row>
    <row r="127" spans="1:19" ht="36.75" customHeight="1" x14ac:dyDescent="0.25">
      <c r="A127" s="494" t="s">
        <v>185</v>
      </c>
      <c r="B127" s="320" t="s">
        <v>73</v>
      </c>
      <c r="C127" s="321"/>
      <c r="D127" s="322" t="s">
        <v>86</v>
      </c>
      <c r="E127" s="323">
        <f>COUNT(E35:E43)+COUNT(E55:E94)</f>
        <v>25</v>
      </c>
      <c r="F127" s="507"/>
      <c r="G127" s="508"/>
      <c r="H127" s="52">
        <f>C127*E127</f>
        <v>0</v>
      </c>
      <c r="J127" s="52">
        <f t="shared" si="8"/>
        <v>0</v>
      </c>
      <c r="K127" s="52"/>
      <c r="L127" s="52"/>
      <c r="M127" s="52"/>
      <c r="N127" s="52"/>
      <c r="O127" s="52"/>
      <c r="P127" s="52"/>
      <c r="Q127" s="52"/>
      <c r="R127" s="127"/>
    </row>
    <row r="128" spans="1:19" ht="42.75" customHeight="1" thickBot="1" x14ac:dyDescent="0.3">
      <c r="A128" s="495"/>
      <c r="B128" s="263" t="s">
        <v>74</v>
      </c>
      <c r="C128" s="257"/>
      <c r="D128" s="243" t="s">
        <v>184</v>
      </c>
      <c r="E128" s="131">
        <v>1</v>
      </c>
      <c r="F128" s="478"/>
      <c r="G128" s="479"/>
      <c r="H128" s="52">
        <f>C128*E128</f>
        <v>0</v>
      </c>
      <c r="J128" s="52">
        <f t="shared" si="8"/>
        <v>0</v>
      </c>
      <c r="K128" s="52"/>
      <c r="L128" s="52"/>
      <c r="M128" s="52"/>
      <c r="N128" s="52"/>
      <c r="O128" s="52"/>
      <c r="P128" s="52"/>
      <c r="Q128" s="52"/>
      <c r="R128" s="127"/>
    </row>
    <row r="129" spans="1:20" ht="43.5" customHeight="1" thickBot="1" x14ac:dyDescent="0.3">
      <c r="A129" s="262" t="s">
        <v>186</v>
      </c>
      <c r="B129" s="259" t="s">
        <v>91</v>
      </c>
      <c r="C129" s="247"/>
      <c r="D129" s="243" t="s">
        <v>94</v>
      </c>
      <c r="E129" s="131">
        <v>1</v>
      </c>
      <c r="F129" s="478"/>
      <c r="G129" s="479"/>
      <c r="H129" s="52">
        <f>C129*E129</f>
        <v>0</v>
      </c>
      <c r="J129" s="52">
        <f t="shared" si="8"/>
        <v>0</v>
      </c>
      <c r="K129" s="52"/>
      <c r="L129" s="52"/>
      <c r="M129" s="52"/>
      <c r="N129" s="52"/>
      <c r="O129" s="52"/>
      <c r="P129" s="52"/>
      <c r="Q129" s="52"/>
      <c r="R129" s="127"/>
    </row>
    <row r="130" spans="1:20" ht="51" customHeight="1" thickBot="1" x14ac:dyDescent="0.3">
      <c r="A130" s="245" t="s">
        <v>182</v>
      </c>
      <c r="B130" s="261" t="s">
        <v>88</v>
      </c>
      <c r="C130" s="257"/>
      <c r="D130" s="243" t="s">
        <v>89</v>
      </c>
      <c r="E130" s="131">
        <v>1</v>
      </c>
      <c r="F130" s="524"/>
      <c r="G130" s="525"/>
      <c r="H130" s="52">
        <f>C130*E130</f>
        <v>0</v>
      </c>
      <c r="J130" s="52">
        <f t="shared" si="8"/>
        <v>0</v>
      </c>
      <c r="K130" s="52"/>
      <c r="L130" s="52"/>
      <c r="M130" s="52"/>
      <c r="N130" s="52"/>
      <c r="O130" s="52"/>
      <c r="P130" s="52"/>
      <c r="Q130" s="52"/>
      <c r="R130" s="127"/>
    </row>
    <row r="131" spans="1:20" ht="45.75" thickBot="1" x14ac:dyDescent="0.3">
      <c r="A131" s="262" t="s">
        <v>156</v>
      </c>
      <c r="B131" s="261" t="s">
        <v>90</v>
      </c>
      <c r="C131" s="247"/>
      <c r="D131" s="244" t="s">
        <v>175</v>
      </c>
      <c r="E131" s="131"/>
      <c r="F131" s="478"/>
      <c r="G131" s="479"/>
      <c r="H131" s="52">
        <f>C131</f>
        <v>0</v>
      </c>
      <c r="J131" s="52">
        <f t="shared" si="8"/>
        <v>0</v>
      </c>
      <c r="K131" s="181"/>
      <c r="L131" s="52"/>
      <c r="M131" s="52"/>
      <c r="N131" s="52"/>
      <c r="O131" s="52"/>
      <c r="P131" s="52"/>
      <c r="Q131" s="52"/>
      <c r="R131" s="127"/>
    </row>
    <row r="132" spans="1:20" ht="32.25" thickBot="1" x14ac:dyDescent="0.3">
      <c r="A132" s="11"/>
      <c r="B132" s="260" t="s">
        <v>60</v>
      </c>
      <c r="C132" s="126"/>
      <c r="D132" s="237" t="s">
        <v>68</v>
      </c>
      <c r="E132" s="131">
        <v>18</v>
      </c>
      <c r="F132" s="264" t="s">
        <v>181</v>
      </c>
      <c r="G132" s="265"/>
      <c r="H132" s="52">
        <f>C132*E132</f>
        <v>0</v>
      </c>
      <c r="I132" s="40"/>
      <c r="J132" s="87">
        <f t="shared" si="8"/>
        <v>0</v>
      </c>
      <c r="K132" s="87"/>
      <c r="L132" s="87"/>
      <c r="M132" s="87"/>
      <c r="N132" s="87"/>
      <c r="O132" s="87"/>
      <c r="P132" s="87"/>
      <c r="Q132" s="88"/>
      <c r="R132" s="89"/>
    </row>
    <row r="133" spans="1:20" ht="17.25" thickTop="1" thickBot="1" x14ac:dyDescent="0.3">
      <c r="B133" s="78" t="s">
        <v>92</v>
      </c>
      <c r="C133" s="125"/>
      <c r="D133" s="233" t="s">
        <v>68</v>
      </c>
      <c r="E133" s="51">
        <v>18</v>
      </c>
      <c r="F133" s="266" t="s">
        <v>181</v>
      </c>
      <c r="G133" s="267"/>
      <c r="H133" s="117">
        <f>C133*E133</f>
        <v>0</v>
      </c>
      <c r="J133" s="52">
        <f t="shared" si="8"/>
        <v>0</v>
      </c>
      <c r="K133" s="62"/>
      <c r="L133" s="62"/>
      <c r="M133" s="62"/>
      <c r="N133" s="62"/>
      <c r="O133" s="62"/>
      <c r="P133" s="62"/>
      <c r="Q133" s="62"/>
      <c r="R133" s="129"/>
    </row>
    <row r="134" spans="1:20" ht="21" thickTop="1" x14ac:dyDescent="0.3">
      <c r="B134" s="520" t="s">
        <v>189</v>
      </c>
      <c r="C134" s="520"/>
      <c r="D134" s="520"/>
      <c r="E134" s="520"/>
      <c r="F134" s="520"/>
      <c r="G134" s="520"/>
      <c r="H134" s="520"/>
      <c r="I134" s="40"/>
      <c r="J134" s="96">
        <f>SUM(J111:J133)</f>
        <v>0</v>
      </c>
      <c r="K134" s="96">
        <f t="shared" ref="K134:R134" si="9">SUM(K111:K133)</f>
        <v>0</v>
      </c>
      <c r="L134" s="96">
        <f t="shared" si="9"/>
        <v>0</v>
      </c>
      <c r="M134" s="96">
        <f t="shared" si="9"/>
        <v>0</v>
      </c>
      <c r="N134" s="96">
        <f t="shared" si="9"/>
        <v>0</v>
      </c>
      <c r="O134" s="96">
        <f t="shared" si="9"/>
        <v>0</v>
      </c>
      <c r="P134" s="96">
        <f t="shared" si="9"/>
        <v>0</v>
      </c>
      <c r="Q134" s="96">
        <f t="shared" si="9"/>
        <v>0</v>
      </c>
      <c r="R134" s="96">
        <f t="shared" si="9"/>
        <v>0</v>
      </c>
    </row>
    <row r="135" spans="1:20" ht="16.5" thickBot="1" x14ac:dyDescent="0.3">
      <c r="B135" s="16"/>
      <c r="C135" s="57"/>
      <c r="J135" s="43"/>
      <c r="K135" s="43"/>
      <c r="L135" s="43"/>
      <c r="M135" s="43"/>
      <c r="N135" s="43"/>
      <c r="O135" s="43"/>
      <c r="P135" s="43"/>
      <c r="Q135" s="43"/>
      <c r="R135" s="43"/>
    </row>
    <row r="136" spans="1:20" ht="41.25" customHeight="1" thickBot="1" x14ac:dyDescent="0.3">
      <c r="A136" s="513" t="s">
        <v>63</v>
      </c>
      <c r="B136" s="513"/>
      <c r="C136" s="57"/>
      <c r="E136" s="74"/>
      <c r="J136" s="63" t="s">
        <v>5</v>
      </c>
      <c r="K136" s="514" t="str">
        <f t="shared" ref="K136:R136" si="10">K107</f>
        <v>Healthy Families General Fund (18 months)</v>
      </c>
      <c r="L136" s="516" t="str">
        <f t="shared" si="10"/>
        <v>Medicaid</v>
      </c>
      <c r="M136" s="516" t="str">
        <f t="shared" si="10"/>
        <v>Title IV-B2 Family Support Funds</v>
      </c>
      <c r="N136" s="518" t="str">
        <f t="shared" si="10"/>
        <v>MIECHV</v>
      </c>
      <c r="O136" s="516" t="str">
        <f t="shared" si="10"/>
        <v>County General Fund</v>
      </c>
      <c r="P136" s="528" t="str">
        <f t="shared" si="10"/>
        <v>Fundraising</v>
      </c>
      <c r="Q136" s="489" t="str">
        <f t="shared" si="10"/>
        <v xml:space="preserve">Foundation </v>
      </c>
      <c r="R136" s="489" t="str">
        <f t="shared" si="10"/>
        <v>Other</v>
      </c>
    </row>
    <row r="137" spans="1:20" ht="28.5" customHeight="1" thickBot="1" x14ac:dyDescent="0.3">
      <c r="B137" s="510" t="s">
        <v>62</v>
      </c>
      <c r="C137" s="510"/>
      <c r="D137" s="268">
        <f>K104*0.1</f>
        <v>0</v>
      </c>
      <c r="E137" s="74"/>
      <c r="J137" s="36" t="s">
        <v>1</v>
      </c>
      <c r="K137" s="515"/>
      <c r="L137" s="517"/>
      <c r="M137" s="517"/>
      <c r="N137" s="519"/>
      <c r="O137" s="517"/>
      <c r="P137" s="529"/>
      <c r="Q137" s="509"/>
      <c r="R137" s="509"/>
    </row>
    <row r="138" spans="1:20" ht="21" thickBot="1" x14ac:dyDescent="0.6">
      <c r="B138" s="16"/>
      <c r="C138" s="16"/>
      <c r="D138" s="130" t="s">
        <v>188</v>
      </c>
      <c r="E138" s="74"/>
      <c r="J138" s="39"/>
      <c r="K138" s="38"/>
      <c r="L138" s="38"/>
      <c r="M138" s="25"/>
      <c r="N138" s="38"/>
      <c r="O138" s="38"/>
      <c r="P138" s="40"/>
      <c r="Q138" s="80"/>
      <c r="R138" s="4"/>
    </row>
    <row r="139" spans="1:20" x14ac:dyDescent="0.25">
      <c r="A139" s="521" t="s">
        <v>187</v>
      </c>
      <c r="B139" s="66" t="s">
        <v>12</v>
      </c>
      <c r="D139" s="234"/>
      <c r="I139" s="40"/>
      <c r="J139" s="38">
        <f t="shared" ref="J139:J147" si="11">SUM(K139:R139)</f>
        <v>0</v>
      </c>
      <c r="K139" s="38"/>
      <c r="L139" s="38"/>
      <c r="M139" s="38"/>
      <c r="N139" s="38"/>
      <c r="O139" s="38"/>
      <c r="P139" s="38"/>
      <c r="Q139" s="80"/>
      <c r="R139" s="4"/>
    </row>
    <row r="140" spans="1:20" x14ac:dyDescent="0.25">
      <c r="A140" s="522"/>
      <c r="B140" s="66" t="s">
        <v>13</v>
      </c>
      <c r="D140" s="234"/>
      <c r="I140" s="40"/>
      <c r="J140" s="38">
        <f t="shared" si="11"/>
        <v>0</v>
      </c>
      <c r="K140" s="38"/>
      <c r="L140" s="38"/>
      <c r="M140" s="38"/>
      <c r="N140" s="38"/>
      <c r="O140" s="38"/>
      <c r="P140" s="38"/>
      <c r="Q140" s="80"/>
      <c r="R140" s="4"/>
    </row>
    <row r="141" spans="1:20" x14ac:dyDescent="0.25">
      <c r="A141" s="522"/>
      <c r="B141" s="84" t="s">
        <v>61</v>
      </c>
      <c r="C141" s="56"/>
      <c r="D141" s="210"/>
      <c r="E141" s="23"/>
      <c r="F141" s="211"/>
      <c r="G141" s="211"/>
      <c r="H141" s="24"/>
      <c r="I141" s="71"/>
      <c r="J141" s="38">
        <f t="shared" si="11"/>
        <v>0</v>
      </c>
      <c r="K141" s="47"/>
      <c r="L141" s="47"/>
      <c r="M141" s="47"/>
      <c r="N141" s="47"/>
      <c r="O141" s="47"/>
      <c r="P141" s="47"/>
      <c r="Q141" s="81"/>
      <c r="R141" s="83"/>
      <c r="S141" s="72"/>
      <c r="T141" s="73"/>
    </row>
    <row r="142" spans="1:20" x14ac:dyDescent="0.25">
      <c r="A142" s="522"/>
      <c r="B142" s="66" t="s">
        <v>87</v>
      </c>
      <c r="D142" s="234"/>
      <c r="I142" s="40"/>
      <c r="J142" s="38">
        <f t="shared" si="11"/>
        <v>0</v>
      </c>
      <c r="K142" s="38"/>
      <c r="L142" s="38"/>
      <c r="M142" s="38"/>
      <c r="N142" s="38"/>
      <c r="O142" s="38"/>
      <c r="P142" s="38"/>
      <c r="Q142" s="80"/>
      <c r="R142" s="4"/>
    </row>
    <row r="143" spans="1:20" x14ac:dyDescent="0.25">
      <c r="A143" s="522"/>
      <c r="B143" s="66" t="s">
        <v>14</v>
      </c>
      <c r="D143" s="234"/>
      <c r="I143" s="40"/>
      <c r="J143" s="38">
        <f t="shared" si="11"/>
        <v>0</v>
      </c>
      <c r="K143" s="38"/>
      <c r="L143" s="38"/>
      <c r="M143" s="38"/>
      <c r="N143" s="38"/>
      <c r="O143" s="38"/>
      <c r="P143" s="38"/>
      <c r="Q143" s="80"/>
      <c r="R143" s="4"/>
    </row>
    <row r="144" spans="1:20" x14ac:dyDescent="0.25">
      <c r="A144" s="522"/>
      <c r="B144" s="84" t="s">
        <v>15</v>
      </c>
      <c r="C144" s="56"/>
      <c r="D144" s="234"/>
      <c r="I144" s="40"/>
      <c r="J144" s="38">
        <f t="shared" si="11"/>
        <v>0</v>
      </c>
      <c r="K144" s="38"/>
      <c r="L144" s="38"/>
      <c r="M144" s="38"/>
      <c r="N144" s="38"/>
      <c r="O144" s="38"/>
      <c r="P144" s="38"/>
      <c r="Q144" s="80"/>
      <c r="R144" s="4"/>
    </row>
    <row r="145" spans="1:19" x14ac:dyDescent="0.25">
      <c r="A145" s="522"/>
      <c r="B145" s="84" t="s">
        <v>16</v>
      </c>
      <c r="C145" s="56"/>
      <c r="D145" s="234"/>
      <c r="I145" s="40"/>
      <c r="J145" s="38">
        <f t="shared" si="11"/>
        <v>0</v>
      </c>
      <c r="K145" s="38"/>
      <c r="L145" s="38"/>
      <c r="M145" s="38"/>
      <c r="N145" s="38"/>
      <c r="O145" s="38"/>
      <c r="P145" s="38"/>
      <c r="Q145" s="80"/>
      <c r="R145" s="4"/>
    </row>
    <row r="146" spans="1:19" x14ac:dyDescent="0.25">
      <c r="A146" s="522"/>
      <c r="B146" s="84" t="s">
        <v>17</v>
      </c>
      <c r="C146" s="56"/>
      <c r="D146" s="234"/>
      <c r="I146" s="40"/>
      <c r="J146" s="38">
        <f t="shared" si="11"/>
        <v>0</v>
      </c>
      <c r="K146" s="38"/>
      <c r="L146" s="38"/>
      <c r="M146" s="38"/>
      <c r="N146" s="38"/>
      <c r="O146" s="38"/>
      <c r="P146" s="38"/>
      <c r="Q146" s="80"/>
      <c r="R146" s="4"/>
    </row>
    <row r="147" spans="1:19" ht="16.5" thickBot="1" x14ac:dyDescent="0.3">
      <c r="A147" s="523"/>
      <c r="B147" s="19" t="s">
        <v>9</v>
      </c>
      <c r="C147" s="37"/>
      <c r="D147" s="234"/>
      <c r="I147" s="40"/>
      <c r="J147" s="38">
        <f t="shared" si="11"/>
        <v>0</v>
      </c>
      <c r="K147" s="38"/>
      <c r="L147" s="38"/>
      <c r="M147" s="38"/>
      <c r="N147" s="38"/>
      <c r="O147" s="38"/>
      <c r="P147" s="38"/>
      <c r="Q147" s="80"/>
      <c r="R147" s="4"/>
    </row>
    <row r="148" spans="1:19" ht="16.5" thickBot="1" x14ac:dyDescent="0.3">
      <c r="A148" s="11"/>
      <c r="B148" s="84"/>
      <c r="D148" s="234"/>
      <c r="I148" s="40"/>
      <c r="J148" s="87"/>
      <c r="K148" s="87"/>
      <c r="L148" s="87"/>
      <c r="M148" s="87"/>
      <c r="N148" s="87"/>
      <c r="O148" s="87"/>
      <c r="P148" s="87"/>
      <c r="Q148" s="88"/>
      <c r="R148" s="89"/>
    </row>
    <row r="149" spans="1:19" ht="21" thickTop="1" x14ac:dyDescent="0.3">
      <c r="B149" s="16"/>
      <c r="C149" s="475" t="s">
        <v>221</v>
      </c>
      <c r="D149" s="475"/>
      <c r="E149" s="476" t="e">
        <f>K149/K104</f>
        <v>#DIV/0!</v>
      </c>
      <c r="F149" s="477" t="s">
        <v>218</v>
      </c>
      <c r="G149" s="477"/>
      <c r="H149" s="477"/>
      <c r="J149" s="314">
        <f>SUM(J139:J148)</f>
        <v>0</v>
      </c>
      <c r="K149" s="314">
        <f t="shared" ref="K149:R149" si="12">SUM(K139:K148)</f>
        <v>0</v>
      </c>
      <c r="L149" s="314">
        <f t="shared" si="12"/>
        <v>0</v>
      </c>
      <c r="M149" s="314">
        <f t="shared" si="12"/>
        <v>0</v>
      </c>
      <c r="N149" s="314">
        <f t="shared" si="12"/>
        <v>0</v>
      </c>
      <c r="O149" s="314">
        <f t="shared" si="12"/>
        <v>0</v>
      </c>
      <c r="P149" s="314">
        <f t="shared" si="12"/>
        <v>0</v>
      </c>
      <c r="Q149" s="314">
        <f t="shared" si="12"/>
        <v>0</v>
      </c>
      <c r="R149" s="96">
        <f t="shared" si="12"/>
        <v>0</v>
      </c>
    </row>
    <row r="150" spans="1:19" ht="20.25" x14ac:dyDescent="0.3">
      <c r="C150" s="475"/>
      <c r="D150" s="475"/>
      <c r="E150" s="476"/>
      <c r="F150" s="313"/>
      <c r="G150" s="313"/>
      <c r="H150" s="313"/>
      <c r="J150" s="39"/>
      <c r="K150" s="38"/>
      <c r="L150" s="25"/>
      <c r="M150" s="38"/>
      <c r="N150" s="38"/>
      <c r="O150" s="38"/>
      <c r="P150" s="38"/>
      <c r="Q150" s="80"/>
      <c r="R150" s="4"/>
    </row>
    <row r="151" spans="1:19" ht="16.5" thickBot="1" x14ac:dyDescent="0.3">
      <c r="J151" s="39"/>
      <c r="K151" s="38"/>
      <c r="L151" s="40"/>
      <c r="M151" s="38"/>
      <c r="N151" s="38"/>
      <c r="O151" s="38"/>
      <c r="P151" s="38"/>
      <c r="Q151" s="82"/>
      <c r="R151" s="4"/>
    </row>
    <row r="152" spans="1:19" ht="20.25" thickBot="1" x14ac:dyDescent="0.35">
      <c r="A152" s="17"/>
      <c r="B152" s="511" t="s">
        <v>10</v>
      </c>
      <c r="C152" s="511"/>
      <c r="D152" s="511"/>
      <c r="E152" s="511"/>
      <c r="F152" s="511"/>
      <c r="G152" s="511"/>
      <c r="H152" s="511"/>
      <c r="I152" s="43"/>
      <c r="J152" s="91">
        <f>J149+J134+J104</f>
        <v>0</v>
      </c>
      <c r="K152" s="91">
        <f t="shared" ref="K152:R152" si="13">K149+K134+K104</f>
        <v>0</v>
      </c>
      <c r="L152" s="91">
        <f t="shared" si="13"/>
        <v>0</v>
      </c>
      <c r="M152" s="91">
        <f t="shared" si="13"/>
        <v>0</v>
      </c>
      <c r="N152" s="91">
        <f t="shared" si="13"/>
        <v>0</v>
      </c>
      <c r="O152" s="91">
        <f t="shared" si="13"/>
        <v>0</v>
      </c>
      <c r="P152" s="91">
        <f t="shared" si="13"/>
        <v>0</v>
      </c>
      <c r="Q152" s="91">
        <f t="shared" si="13"/>
        <v>0</v>
      </c>
      <c r="R152" s="91">
        <f t="shared" si="13"/>
        <v>0</v>
      </c>
    </row>
    <row r="154" spans="1:19" x14ac:dyDescent="0.25">
      <c r="Q154" s="58"/>
    </row>
    <row r="155" spans="1:19" ht="20.25" thickBot="1" x14ac:dyDescent="0.35">
      <c r="A155" s="17"/>
      <c r="B155" s="92" t="s">
        <v>11</v>
      </c>
      <c r="C155" s="93"/>
      <c r="D155" s="94"/>
      <c r="E155" s="94"/>
      <c r="F155" s="212"/>
      <c r="G155" s="212"/>
      <c r="H155" s="95"/>
      <c r="I155" s="43"/>
      <c r="J155" s="59">
        <f t="shared" ref="J155:R155" si="14">+J24-J152</f>
        <v>0</v>
      </c>
      <c r="K155" s="59">
        <f t="shared" si="14"/>
        <v>0</v>
      </c>
      <c r="L155" s="59">
        <f t="shared" si="14"/>
        <v>0</v>
      </c>
      <c r="M155" s="59">
        <f t="shared" si="14"/>
        <v>0</v>
      </c>
      <c r="N155" s="59">
        <f t="shared" si="14"/>
        <v>0</v>
      </c>
      <c r="O155" s="59">
        <f t="shared" si="14"/>
        <v>0</v>
      </c>
      <c r="P155" s="59">
        <f t="shared" si="14"/>
        <v>0</v>
      </c>
      <c r="Q155" s="59">
        <f t="shared" si="14"/>
        <v>0</v>
      </c>
      <c r="R155" s="59">
        <f t="shared" si="14"/>
        <v>0</v>
      </c>
    </row>
    <row r="156" spans="1:19" ht="16.5" thickTop="1" x14ac:dyDescent="0.25"/>
    <row r="157" spans="1:19" ht="16.5" thickBot="1" x14ac:dyDescent="0.3"/>
    <row r="158" spans="1:19" ht="20.25" thickBot="1" x14ac:dyDescent="0.35">
      <c r="B158" s="483" t="s">
        <v>93</v>
      </c>
      <c r="C158" s="484"/>
      <c r="D158" s="484"/>
      <c r="E158" s="485"/>
      <c r="F158" s="293"/>
      <c r="G158" s="293"/>
      <c r="H158" s="43"/>
      <c r="I158" s="43"/>
      <c r="J158" s="43"/>
      <c r="K158" s="43"/>
      <c r="L158" s="43"/>
      <c r="M158" s="43"/>
      <c r="N158" s="43"/>
      <c r="O158" s="43"/>
      <c r="P158" s="43"/>
      <c r="Q158" s="66"/>
      <c r="R158" s="116"/>
      <c r="S158" s="116"/>
    </row>
    <row r="159" spans="1:19" ht="19.5" x14ac:dyDescent="0.3">
      <c r="B159" s="341"/>
      <c r="C159" s="467" t="s">
        <v>246</v>
      </c>
      <c r="D159" s="467"/>
      <c r="E159" s="342"/>
      <c r="F159" s="293"/>
      <c r="G159" s="293"/>
      <c r="H159" s="43"/>
      <c r="I159" s="43"/>
      <c r="J159" s="43"/>
      <c r="K159" s="43"/>
      <c r="L159" s="43"/>
      <c r="M159" s="43"/>
      <c r="N159" s="43"/>
      <c r="O159" s="43"/>
      <c r="P159" s="43"/>
      <c r="Q159" s="66"/>
      <c r="R159" s="116"/>
      <c r="S159" s="116"/>
    </row>
    <row r="160" spans="1:19" ht="18.75" x14ac:dyDescent="0.3">
      <c r="B160" s="118"/>
      <c r="C160" s="466" t="s">
        <v>203</v>
      </c>
      <c r="D160" s="466"/>
      <c r="E160" s="119">
        <f>K152*0.25</f>
        <v>0</v>
      </c>
      <c r="K160" s="25"/>
      <c r="L160" s="25"/>
      <c r="M160" s="25"/>
      <c r="N160" s="25"/>
      <c r="O160" s="66"/>
      <c r="P160" s="116"/>
      <c r="Q160" s="66"/>
      <c r="R160" s="116"/>
      <c r="S160" s="116"/>
    </row>
    <row r="161" spans="1:19" ht="18.75" x14ac:dyDescent="0.3">
      <c r="B161" s="465" t="s">
        <v>204</v>
      </c>
      <c r="C161" s="466"/>
      <c r="D161" s="466"/>
      <c r="E161" s="119">
        <f>E160*0.05</f>
        <v>0</v>
      </c>
      <c r="K161" s="25"/>
      <c r="L161" s="25"/>
      <c r="M161" s="114"/>
      <c r="N161" s="114"/>
      <c r="O161" s="115"/>
      <c r="P161" s="311"/>
      <c r="Q161" s="115"/>
      <c r="R161" s="116"/>
      <c r="S161" s="116"/>
    </row>
    <row r="162" spans="1:19" ht="9.75" customHeight="1" x14ac:dyDescent="0.3">
      <c r="B162" s="329"/>
      <c r="C162" s="482"/>
      <c r="D162" s="482"/>
      <c r="E162" s="330"/>
      <c r="H162" s="24"/>
      <c r="K162" s="25"/>
      <c r="L162" s="25"/>
      <c r="M162" s="114"/>
      <c r="N162" s="114"/>
      <c r="O162" s="115"/>
      <c r="P162" s="116"/>
      <c r="Q162" s="66"/>
      <c r="R162" s="116"/>
      <c r="S162" s="116"/>
    </row>
    <row r="163" spans="1:19" s="73" customFormat="1" ht="19.5" customHeight="1" thickBot="1" x14ac:dyDescent="0.35">
      <c r="A163" s="335"/>
      <c r="B163" s="336"/>
      <c r="C163" s="471"/>
      <c r="D163" s="471"/>
      <c r="E163" s="337"/>
      <c r="F163" s="211"/>
      <c r="G163" s="211"/>
      <c r="H163" s="24"/>
      <c r="I163" s="24"/>
      <c r="J163" s="24"/>
      <c r="K163" s="24"/>
      <c r="L163" s="24"/>
      <c r="M163" s="338"/>
      <c r="N163" s="338"/>
      <c r="O163" s="339"/>
      <c r="P163" s="340"/>
      <c r="Q163" s="84"/>
      <c r="R163" s="340"/>
      <c r="S163" s="340"/>
    </row>
    <row r="164" spans="1:19" ht="22.5" customHeight="1" x14ac:dyDescent="0.3">
      <c r="B164" s="465" t="s">
        <v>243</v>
      </c>
      <c r="C164" s="466"/>
      <c r="D164" s="466"/>
      <c r="E164" s="119"/>
      <c r="G164" s="468" t="s">
        <v>217</v>
      </c>
      <c r="H164" s="315"/>
      <c r="K164" s="25"/>
      <c r="L164" s="25"/>
      <c r="M164" s="25"/>
      <c r="N164" s="25"/>
      <c r="O164" s="25"/>
      <c r="P164" s="25"/>
      <c r="Q164" s="66"/>
      <c r="R164" s="116"/>
      <c r="S164" s="116"/>
    </row>
    <row r="165" spans="1:19" ht="22.5" customHeight="1" thickBot="1" x14ac:dyDescent="0.35">
      <c r="B165" s="465" t="s">
        <v>244</v>
      </c>
      <c r="C165" s="466"/>
      <c r="D165" s="466"/>
      <c r="E165" s="119"/>
      <c r="G165" s="469"/>
      <c r="H165" s="315"/>
      <c r="K165" s="25"/>
      <c r="L165" s="25"/>
      <c r="M165" s="25"/>
      <c r="N165" s="25"/>
      <c r="O165" s="25"/>
      <c r="P165" s="25"/>
      <c r="Q165" s="66"/>
      <c r="R165" s="116"/>
      <c r="S165" s="116"/>
    </row>
    <row r="166" spans="1:19" ht="13.5" customHeight="1" x14ac:dyDescent="0.25">
      <c r="B166" s="331"/>
      <c r="C166" s="331"/>
      <c r="D166" s="331"/>
      <c r="E166" s="331"/>
      <c r="F166" s="229"/>
      <c r="G166" s="343"/>
      <c r="H166" s="315"/>
      <c r="K166" s="25"/>
      <c r="L166" s="25"/>
      <c r="M166" s="25"/>
      <c r="N166" s="25"/>
      <c r="O166" s="25"/>
      <c r="P166" s="25"/>
      <c r="Q166" s="66"/>
      <c r="R166" s="116"/>
      <c r="S166" s="116"/>
    </row>
  </sheetData>
  <protectedRanges>
    <protectedRange sqref="D28:I110" name="FTE Positions_1_1_1"/>
    <protectedRange sqref="D31:I103" name="FTE Positions_2_1_1"/>
    <protectedRange sqref="D31:I103" name="FTE Positions_3_1_1"/>
    <protectedRange sqref="B104:C104" name="Other Positions labels_2_1_1"/>
    <protectedRange sqref="A136 B118:C119 B147:C147 B149 C136:C138 B137:B138 C120:C123 B128:C131 B121:B123 C132 B133:C135" name="Labels 2_1_1_1"/>
    <protectedRange sqref="D111:I114 D116:I148 D115:E115 H115:I115 E149 I149" name="FTE Positions_1_1_1_1"/>
    <protectedRange sqref="F115:G115" name="FTE Positions_1_1_1_1_1"/>
    <protectedRange sqref="C149" name="FTE Positions_1_1_1_1_2"/>
    <protectedRange sqref="F149:H150" name="FTE Positions_1_1_1_1_3"/>
  </protectedRanges>
  <mergeCells count="102">
    <mergeCell ref="J15:R15"/>
    <mergeCell ref="M13:M14"/>
    <mergeCell ref="N13:N14"/>
    <mergeCell ref="A2:R2"/>
    <mergeCell ref="A5:R5"/>
    <mergeCell ref="A6:R6"/>
    <mergeCell ref="C7:E7"/>
    <mergeCell ref="A3:I3"/>
    <mergeCell ref="J3:R3"/>
    <mergeCell ref="A4:I4"/>
    <mergeCell ref="J4:R4"/>
    <mergeCell ref="R13:R14"/>
    <mergeCell ref="O13:O14"/>
    <mergeCell ref="P13:P14"/>
    <mergeCell ref="K13:K14"/>
    <mergeCell ref="L13:L14"/>
    <mergeCell ref="Q13:Q14"/>
    <mergeCell ref="O136:O137"/>
    <mergeCell ref="P136:P137"/>
    <mergeCell ref="Q136:Q137"/>
    <mergeCell ref="H28:H29"/>
    <mergeCell ref="J29:R30"/>
    <mergeCell ref="K107:K108"/>
    <mergeCell ref="L107:L108"/>
    <mergeCell ref="M107:M108"/>
    <mergeCell ref="N107:N108"/>
    <mergeCell ref="O107:O108"/>
    <mergeCell ref="P107:P108"/>
    <mergeCell ref="Q107:Q108"/>
    <mergeCell ref="M27:M28"/>
    <mergeCell ref="N27:N28"/>
    <mergeCell ref="P27:P28"/>
    <mergeCell ref="B21:I21"/>
    <mergeCell ref="B22:I22"/>
    <mergeCell ref="B23:I23"/>
    <mergeCell ref="K27:K28"/>
    <mergeCell ref="L27:L28"/>
    <mergeCell ref="A28:B28"/>
    <mergeCell ref="C28:C29"/>
    <mergeCell ref="D28:D29"/>
    <mergeCell ref="R136:R137"/>
    <mergeCell ref="B137:C137"/>
    <mergeCell ref="B152:H152"/>
    <mergeCell ref="R107:R108"/>
    <mergeCell ref="A108:B108"/>
    <mergeCell ref="A136:B136"/>
    <mergeCell ref="K136:K137"/>
    <mergeCell ref="L136:L137"/>
    <mergeCell ref="M136:M137"/>
    <mergeCell ref="N136:N137"/>
    <mergeCell ref="B134:H134"/>
    <mergeCell ref="A139:A147"/>
    <mergeCell ref="F129:G129"/>
    <mergeCell ref="F130:G130"/>
    <mergeCell ref="F131:G131"/>
    <mergeCell ref="A118:A123"/>
    <mergeCell ref="F118:G119"/>
    <mergeCell ref="F120:G121"/>
    <mergeCell ref="F122:G123"/>
    <mergeCell ref="Q27:Q28"/>
    <mergeCell ref="R27:R28"/>
    <mergeCell ref="B20:I20"/>
    <mergeCell ref="A127:A128"/>
    <mergeCell ref="A27:B27"/>
    <mergeCell ref="B104:H104"/>
    <mergeCell ref="F128:G128"/>
    <mergeCell ref="F116:G116"/>
    <mergeCell ref="F117:G117"/>
    <mergeCell ref="F124:G124"/>
    <mergeCell ref="F125:G125"/>
    <mergeCell ref="F127:G127"/>
    <mergeCell ref="F111:G111"/>
    <mergeCell ref="F112:G112"/>
    <mergeCell ref="E28:E29"/>
    <mergeCell ref="A29:B29"/>
    <mergeCell ref="O27:O28"/>
    <mergeCell ref="G28:G29"/>
    <mergeCell ref="F28:F29"/>
    <mergeCell ref="B96:B97"/>
    <mergeCell ref="A100:A101"/>
    <mergeCell ref="B164:D164"/>
    <mergeCell ref="B165:D165"/>
    <mergeCell ref="C159:D159"/>
    <mergeCell ref="G164:G165"/>
    <mergeCell ref="F126:G126"/>
    <mergeCell ref="C163:D163"/>
    <mergeCell ref="B8:C8"/>
    <mergeCell ref="D8:E8"/>
    <mergeCell ref="C149:D150"/>
    <mergeCell ref="E149:E150"/>
    <mergeCell ref="F149:H149"/>
    <mergeCell ref="F113:G113"/>
    <mergeCell ref="F114:G114"/>
    <mergeCell ref="F115:G115"/>
    <mergeCell ref="C162:D162"/>
    <mergeCell ref="B158:E158"/>
    <mergeCell ref="C160:D160"/>
    <mergeCell ref="B161:D161"/>
    <mergeCell ref="C19:E19"/>
    <mergeCell ref="B16:I16"/>
    <mergeCell ref="B17:I17"/>
    <mergeCell ref="B18:I18"/>
  </mergeCells>
  <pageMargins left="0.2" right="0.2" top="0.25" bottom="0.25" header="0.3" footer="0.3"/>
  <pageSetup paperSize="17" scale="4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65"/>
  <sheetViews>
    <sheetView topLeftCell="A13" zoomScale="75" zoomScaleNormal="75" workbookViewId="0">
      <selection activeCell="C31" sqref="C31"/>
    </sheetView>
  </sheetViews>
  <sheetFormatPr defaultRowHeight="15.75" x14ac:dyDescent="0.25"/>
  <cols>
    <col min="1" max="1" width="37.42578125" style="7" customWidth="1"/>
    <col min="2" max="2" width="36.28515625" style="8" customWidth="1"/>
    <col min="3" max="3" width="18" style="22" bestFit="1" customWidth="1"/>
    <col min="4" max="4" width="21.85546875" style="29" customWidth="1"/>
    <col min="5" max="5" width="18.7109375" style="29" customWidth="1"/>
    <col min="6" max="6" width="18.7109375" style="229" customWidth="1"/>
    <col min="7" max="7" width="19.42578125" style="229" customWidth="1"/>
    <col min="8" max="8" width="21.85546875" style="25" customWidth="1"/>
    <col min="9" max="9" width="7.140625" style="25" customWidth="1"/>
    <col min="10" max="10" width="23.85546875" style="25" bestFit="1" customWidth="1"/>
    <col min="11" max="11" width="24.7109375" style="27" customWidth="1"/>
    <col min="12" max="12" width="21" style="27" bestFit="1" customWidth="1"/>
    <col min="13" max="13" width="21.28515625" style="27" customWidth="1"/>
    <col min="14" max="14" width="20.140625" style="27" bestFit="1" customWidth="1"/>
    <col min="15" max="15" width="18.5703125" style="27" customWidth="1"/>
    <col min="16" max="16" width="19.5703125" style="27" bestFit="1" customWidth="1"/>
    <col min="17" max="17" width="18.42578125" style="21" bestFit="1" customWidth="1"/>
    <col min="18" max="18" width="18.42578125" style="2" customWidth="1"/>
    <col min="19" max="19" width="9.140625" style="2"/>
  </cols>
  <sheetData>
    <row r="2" spans="1:20" ht="27" x14ac:dyDescent="0.35">
      <c r="A2" s="551" t="s">
        <v>165</v>
      </c>
      <c r="B2" s="551"/>
      <c r="C2" s="551"/>
      <c r="D2" s="551"/>
      <c r="E2" s="551"/>
      <c r="F2" s="551"/>
      <c r="G2" s="551"/>
      <c r="H2" s="551"/>
      <c r="I2" s="551"/>
      <c r="J2" s="551"/>
      <c r="K2" s="551"/>
      <c r="L2" s="551"/>
      <c r="M2" s="551"/>
      <c r="N2" s="551"/>
      <c r="O2" s="551"/>
      <c r="P2" s="551"/>
      <c r="Q2" s="551"/>
      <c r="R2" s="551"/>
    </row>
    <row r="3" spans="1:20" ht="22.5" x14ac:dyDescent="0.3">
      <c r="A3" s="557" t="s">
        <v>166</v>
      </c>
      <c r="B3" s="557"/>
      <c r="C3" s="557"/>
      <c r="D3" s="557"/>
      <c r="E3" s="557"/>
      <c r="F3" s="557"/>
      <c r="G3" s="557"/>
      <c r="H3" s="557"/>
      <c r="I3" s="557"/>
      <c r="J3" s="558"/>
      <c r="K3" s="558"/>
      <c r="L3" s="558"/>
      <c r="M3" s="558"/>
      <c r="N3" s="558"/>
      <c r="O3" s="558"/>
      <c r="P3" s="558"/>
      <c r="Q3" s="558"/>
      <c r="R3" s="558"/>
    </row>
    <row r="4" spans="1:20" ht="22.5" x14ac:dyDescent="0.3">
      <c r="A4" s="557" t="s">
        <v>168</v>
      </c>
      <c r="B4" s="557"/>
      <c r="C4" s="557"/>
      <c r="D4" s="557"/>
      <c r="E4" s="557"/>
      <c r="F4" s="557"/>
      <c r="G4" s="557"/>
      <c r="H4" s="557"/>
      <c r="I4" s="557"/>
      <c r="J4" s="558"/>
      <c r="K4" s="558"/>
      <c r="L4" s="558"/>
      <c r="M4" s="558"/>
      <c r="N4" s="558"/>
      <c r="O4" s="558"/>
      <c r="P4" s="558"/>
      <c r="Q4" s="558"/>
      <c r="R4" s="558"/>
    </row>
    <row r="5" spans="1:20" ht="22.5" x14ac:dyDescent="0.3">
      <c r="A5" s="552" t="s">
        <v>211</v>
      </c>
      <c r="B5" s="552"/>
      <c r="C5" s="552"/>
      <c r="D5" s="552"/>
      <c r="E5" s="552"/>
      <c r="F5" s="552"/>
      <c r="G5" s="552"/>
      <c r="H5" s="552"/>
      <c r="I5" s="552"/>
      <c r="J5" s="552"/>
      <c r="K5" s="552"/>
      <c r="L5" s="552"/>
      <c r="M5" s="552"/>
      <c r="N5" s="552"/>
      <c r="O5" s="552"/>
      <c r="P5" s="552"/>
      <c r="Q5" s="552"/>
      <c r="R5" s="552"/>
    </row>
    <row r="6" spans="1:20" ht="19.5" thickBot="1" x14ac:dyDescent="0.35">
      <c r="A6" s="553"/>
      <c r="B6" s="553"/>
      <c r="C6" s="553"/>
      <c r="D6" s="553"/>
      <c r="E6" s="553"/>
      <c r="F6" s="553"/>
      <c r="G6" s="553"/>
      <c r="H6" s="553"/>
      <c r="I6" s="553"/>
      <c r="J6" s="553"/>
      <c r="K6" s="553"/>
      <c r="L6" s="553"/>
      <c r="M6" s="553"/>
      <c r="N6" s="553"/>
      <c r="O6" s="553"/>
      <c r="P6" s="553"/>
      <c r="Q6" s="553"/>
      <c r="R6" s="553"/>
    </row>
    <row r="7" spans="1:20" ht="22.5" x14ac:dyDescent="0.3">
      <c r="A7" s="151"/>
      <c r="B7" s="295" t="s">
        <v>167</v>
      </c>
      <c r="C7" s="554">
        <f>'18 Months. Jan. ''16 - June ''17'!C7:E7</f>
        <v>0</v>
      </c>
      <c r="D7" s="555"/>
      <c r="E7" s="556"/>
      <c r="F7" s="197"/>
      <c r="G7" s="197"/>
      <c r="H7" s="24"/>
      <c r="J7" s="26"/>
      <c r="K7" s="26"/>
      <c r="L7" s="26"/>
      <c r="M7" s="26"/>
    </row>
    <row r="8" spans="1:20" ht="22.5" x14ac:dyDescent="0.3">
      <c r="A8" s="151"/>
      <c r="B8" s="473" t="s">
        <v>208</v>
      </c>
      <c r="C8" s="473"/>
      <c r="D8" s="474">
        <f>'18 Months. Jan. ''16 - June ''17'!D8</f>
        <v>0</v>
      </c>
      <c r="E8" s="474"/>
      <c r="F8" s="197"/>
      <c r="G8" s="197"/>
      <c r="H8" s="24"/>
      <c r="J8" s="26"/>
      <c r="K8" s="26"/>
      <c r="L8" s="26"/>
      <c r="M8" s="26"/>
    </row>
    <row r="9" spans="1:20" ht="63.75" thickBot="1" x14ac:dyDescent="0.3">
      <c r="A9" s="6"/>
      <c r="B9" s="301"/>
      <c r="C9" s="298" t="s">
        <v>206</v>
      </c>
      <c r="D9" s="299" t="s">
        <v>152</v>
      </c>
      <c r="E9" s="300" t="s">
        <v>153</v>
      </c>
      <c r="F9" s="224"/>
      <c r="G9" s="224"/>
      <c r="I9" s="28"/>
    </row>
    <row r="10" spans="1:20" ht="17.25" thickBot="1" x14ac:dyDescent="0.3">
      <c r="A10" s="21"/>
      <c r="B10" s="159" t="s">
        <v>237</v>
      </c>
      <c r="C10" s="294">
        <f>K16</f>
        <v>0</v>
      </c>
      <c r="D10" s="153">
        <f>(SUM(J16:J18))+(SUM(J20:J23))</f>
        <v>0</v>
      </c>
      <c r="E10" s="154">
        <f>J16</f>
        <v>0</v>
      </c>
      <c r="F10" s="225"/>
      <c r="G10" s="225"/>
    </row>
    <row r="11" spans="1:20" ht="17.25" thickBot="1" x14ac:dyDescent="0.3">
      <c r="A11" s="21"/>
      <c r="B11" s="164" t="s">
        <v>163</v>
      </c>
      <c r="C11" s="156">
        <f>F96*16</f>
        <v>0</v>
      </c>
      <c r="D11" s="160" t="e">
        <f>D10/C11</f>
        <v>#DIV/0!</v>
      </c>
      <c r="E11" s="152" t="e">
        <f>E10/C11</f>
        <v>#DIV/0!</v>
      </c>
      <c r="F11" s="226"/>
      <c r="G11" s="226"/>
    </row>
    <row r="12" spans="1:20" ht="32.25" thickBot="1" x14ac:dyDescent="0.3">
      <c r="A12" s="21"/>
      <c r="B12" s="164" t="s">
        <v>155</v>
      </c>
      <c r="C12" s="157">
        <f>C11+H19</f>
        <v>0</v>
      </c>
      <c r="D12" s="168" t="e">
        <f>J24/C12</f>
        <v>#DIV/0!</v>
      </c>
      <c r="E12" s="155" t="s">
        <v>151</v>
      </c>
      <c r="F12" s="211"/>
      <c r="G12" s="211"/>
    </row>
    <row r="13" spans="1:20" ht="16.5" thickBot="1" x14ac:dyDescent="0.3">
      <c r="B13" s="90"/>
      <c r="C13" s="97"/>
      <c r="D13" s="30"/>
      <c r="E13" s="30"/>
      <c r="F13" s="227"/>
      <c r="G13" s="227"/>
      <c r="H13" s="31"/>
      <c r="I13" s="31"/>
      <c r="J13" s="32" t="s">
        <v>0</v>
      </c>
      <c r="K13" s="514" t="str">
        <f>B16</f>
        <v>Healthy Families General Fund       (3 Months)</v>
      </c>
      <c r="L13" s="516" t="str">
        <f>B17</f>
        <v>Medicaid</v>
      </c>
      <c r="M13" s="516" t="str">
        <f>B18</f>
        <v>Title IV-B2 Family Support Funds</v>
      </c>
      <c r="N13" s="518" t="str">
        <f>B19</f>
        <v>MIECHV</v>
      </c>
      <c r="O13" s="516" t="str">
        <f>B20</f>
        <v>County General Fund</v>
      </c>
      <c r="P13" s="518" t="str">
        <f>B21</f>
        <v>Fundraising</v>
      </c>
      <c r="Q13" s="526" t="str">
        <f>B22</f>
        <v xml:space="preserve">Foundation </v>
      </c>
      <c r="R13" s="559" t="str">
        <f>B23</f>
        <v>Other</v>
      </c>
    </row>
    <row r="14" spans="1:20" ht="33" customHeight="1" x14ac:dyDescent="0.2">
      <c r="A14" s="9"/>
      <c r="B14" s="10"/>
      <c r="C14" s="33"/>
      <c r="D14" s="34"/>
      <c r="E14" s="34"/>
      <c r="F14" s="198"/>
      <c r="G14" s="198"/>
      <c r="H14" s="35"/>
      <c r="I14" s="35"/>
      <c r="J14" s="61" t="s">
        <v>1</v>
      </c>
      <c r="K14" s="538"/>
      <c r="L14" s="539"/>
      <c r="M14" s="539"/>
      <c r="N14" s="540"/>
      <c r="O14" s="539"/>
      <c r="P14" s="540"/>
      <c r="Q14" s="527"/>
      <c r="R14" s="560"/>
      <c r="S14" s="3"/>
      <c r="T14" s="1"/>
    </row>
    <row r="15" spans="1:20" ht="16.5" x14ac:dyDescent="0.25">
      <c r="A15" s="18" t="s">
        <v>2</v>
      </c>
      <c r="J15" s="569"/>
      <c r="K15" s="570"/>
      <c r="L15" s="570"/>
      <c r="M15" s="570"/>
      <c r="N15" s="570"/>
      <c r="O15" s="570"/>
      <c r="P15" s="570"/>
      <c r="Q15" s="570"/>
      <c r="R15" s="571"/>
    </row>
    <row r="16" spans="1:20" x14ac:dyDescent="0.25">
      <c r="A16" s="11"/>
      <c r="B16" s="561" t="s">
        <v>219</v>
      </c>
      <c r="C16" s="561"/>
      <c r="D16" s="561"/>
      <c r="E16" s="561"/>
      <c r="F16" s="561"/>
      <c r="G16" s="561"/>
      <c r="H16" s="561"/>
      <c r="I16" s="561"/>
      <c r="J16" s="52">
        <f>SUM(K16:R16)</f>
        <v>0</v>
      </c>
      <c r="K16" s="99">
        <f>D8</f>
        <v>0</v>
      </c>
      <c r="L16" s="99"/>
      <c r="M16" s="99"/>
      <c r="N16" s="99"/>
      <c r="O16" s="99"/>
      <c r="P16" s="99"/>
      <c r="Q16" s="100"/>
      <c r="R16" s="101"/>
    </row>
    <row r="17" spans="1:18" x14ac:dyDescent="0.25">
      <c r="A17" s="11"/>
      <c r="B17" s="493" t="s">
        <v>3</v>
      </c>
      <c r="C17" s="493"/>
      <c r="D17" s="493"/>
      <c r="E17" s="493"/>
      <c r="F17" s="493"/>
      <c r="G17" s="493"/>
      <c r="H17" s="493"/>
      <c r="I17" s="493"/>
      <c r="J17" s="52">
        <f t="shared" ref="J17:J23" si="0">SUM(K17:R17)</f>
        <v>0</v>
      </c>
      <c r="K17" s="99"/>
      <c r="L17" s="99"/>
      <c r="M17" s="99"/>
      <c r="N17" s="99"/>
      <c r="O17" s="99"/>
      <c r="P17" s="99"/>
      <c r="Q17" s="100"/>
      <c r="R17" s="101"/>
    </row>
    <row r="18" spans="1:18" ht="16.5" thickBot="1" x14ac:dyDescent="0.3">
      <c r="A18" s="11"/>
      <c r="B18" s="493" t="s">
        <v>164</v>
      </c>
      <c r="C18" s="493"/>
      <c r="D18" s="493"/>
      <c r="E18" s="493"/>
      <c r="F18" s="493"/>
      <c r="G18" s="493"/>
      <c r="H18" s="493"/>
      <c r="I18" s="493"/>
      <c r="J18" s="52">
        <f t="shared" si="0"/>
        <v>0</v>
      </c>
      <c r="K18" s="99"/>
      <c r="L18" s="99"/>
      <c r="M18" s="99"/>
      <c r="N18" s="99"/>
      <c r="O18" s="99"/>
      <c r="P18" s="99"/>
      <c r="Q18" s="100"/>
      <c r="R18" s="101"/>
    </row>
    <row r="19" spans="1:18" ht="19.5" thickBot="1" x14ac:dyDescent="0.3">
      <c r="A19" s="11"/>
      <c r="B19" s="165" t="s">
        <v>20</v>
      </c>
      <c r="C19" s="486" t="s">
        <v>154</v>
      </c>
      <c r="D19" s="487"/>
      <c r="E19" s="488"/>
      <c r="F19" s="223"/>
      <c r="G19" s="222"/>
      <c r="H19" s="221"/>
      <c r="I19" s="166"/>
      <c r="J19" s="52">
        <f t="shared" si="0"/>
        <v>0</v>
      </c>
      <c r="K19" s="99"/>
      <c r="L19" s="99"/>
      <c r="M19" s="99"/>
      <c r="N19" s="99"/>
      <c r="O19" s="99"/>
      <c r="P19" s="99"/>
      <c r="Q19" s="100"/>
      <c r="R19" s="101"/>
    </row>
    <row r="20" spans="1:18" x14ac:dyDescent="0.25">
      <c r="A20" s="11"/>
      <c r="B20" s="493" t="s">
        <v>21</v>
      </c>
      <c r="C20" s="493"/>
      <c r="D20" s="493"/>
      <c r="E20" s="493"/>
      <c r="F20" s="493"/>
      <c r="G20" s="493"/>
      <c r="H20" s="493"/>
      <c r="I20" s="493"/>
      <c r="J20" s="52">
        <f t="shared" si="0"/>
        <v>0</v>
      </c>
      <c r="K20" s="99"/>
      <c r="L20" s="99"/>
      <c r="M20" s="99"/>
      <c r="N20" s="99"/>
      <c r="O20" s="99"/>
      <c r="P20" s="99"/>
      <c r="Q20" s="100"/>
      <c r="R20" s="101"/>
    </row>
    <row r="21" spans="1:18" x14ac:dyDescent="0.25">
      <c r="A21" s="11"/>
      <c r="B21" s="493" t="s">
        <v>22</v>
      </c>
      <c r="C21" s="493"/>
      <c r="D21" s="493"/>
      <c r="E21" s="493"/>
      <c r="F21" s="493"/>
      <c r="G21" s="493"/>
      <c r="H21" s="493"/>
      <c r="I21" s="493"/>
      <c r="J21" s="52">
        <f t="shared" si="0"/>
        <v>0</v>
      </c>
      <c r="K21" s="99"/>
      <c r="L21" s="102"/>
      <c r="M21" s="99"/>
      <c r="N21" s="99"/>
      <c r="O21" s="99"/>
      <c r="P21" s="99"/>
      <c r="Q21" s="100"/>
      <c r="R21" s="101"/>
    </row>
    <row r="22" spans="1:18" x14ac:dyDescent="0.25">
      <c r="A22" s="11"/>
      <c r="B22" s="493" t="s">
        <v>23</v>
      </c>
      <c r="C22" s="493"/>
      <c r="D22" s="493"/>
      <c r="E22" s="493"/>
      <c r="F22" s="493"/>
      <c r="G22" s="493"/>
      <c r="H22" s="493"/>
      <c r="I22" s="493"/>
      <c r="J22" s="52">
        <f t="shared" si="0"/>
        <v>0</v>
      </c>
      <c r="K22" s="99"/>
      <c r="L22" s="102"/>
      <c r="M22" s="99"/>
      <c r="N22" s="99"/>
      <c r="O22" s="99"/>
      <c r="P22" s="99"/>
      <c r="Q22" s="100"/>
      <c r="R22" s="101"/>
    </row>
    <row r="23" spans="1:18" ht="16.5" thickBot="1" x14ac:dyDescent="0.3">
      <c r="A23" s="11"/>
      <c r="B23" s="493" t="s">
        <v>26</v>
      </c>
      <c r="C23" s="493"/>
      <c r="D23" s="493"/>
      <c r="E23" s="493"/>
      <c r="F23" s="493"/>
      <c r="G23" s="493"/>
      <c r="H23" s="493"/>
      <c r="I23" s="493"/>
      <c r="J23" s="52">
        <f t="shared" si="0"/>
        <v>0</v>
      </c>
      <c r="K23" s="103"/>
      <c r="L23" s="103"/>
      <c r="M23" s="103"/>
      <c r="N23" s="103"/>
      <c r="O23" s="103"/>
      <c r="P23" s="103"/>
      <c r="Q23" s="104"/>
      <c r="R23" s="105"/>
    </row>
    <row r="24" spans="1:18" ht="16.5" thickTop="1" x14ac:dyDescent="0.25">
      <c r="B24" s="20" t="s">
        <v>4</v>
      </c>
      <c r="C24" s="41"/>
      <c r="D24" s="42"/>
      <c r="E24" s="42"/>
      <c r="F24" s="200"/>
      <c r="G24" s="200"/>
      <c r="H24" s="43"/>
      <c r="I24" s="43"/>
      <c r="J24" s="106">
        <f>SUM(J16:J23)</f>
        <v>0</v>
      </c>
      <c r="K24" s="107">
        <f t="shared" ref="K24:R24" si="1">SUM(K16:K23)</f>
        <v>0</v>
      </c>
      <c r="L24" s="106">
        <f t="shared" si="1"/>
        <v>0</v>
      </c>
      <c r="M24" s="106">
        <f t="shared" si="1"/>
        <v>0</v>
      </c>
      <c r="N24" s="106">
        <f t="shared" si="1"/>
        <v>0</v>
      </c>
      <c r="O24" s="106">
        <f t="shared" si="1"/>
        <v>0</v>
      </c>
      <c r="P24" s="106">
        <f t="shared" si="1"/>
        <v>0</v>
      </c>
      <c r="Q24" s="106">
        <f t="shared" si="1"/>
        <v>0</v>
      </c>
      <c r="R24" s="106">
        <f t="shared" si="1"/>
        <v>0</v>
      </c>
    </row>
    <row r="25" spans="1:18" x14ac:dyDescent="0.25">
      <c r="B25" s="20"/>
      <c r="D25" s="42"/>
      <c r="E25" s="42"/>
      <c r="F25" s="200"/>
      <c r="G25" s="200"/>
      <c r="H25" s="41"/>
      <c r="I25" s="41"/>
    </row>
    <row r="26" spans="1:18" ht="16.5" thickBot="1" x14ac:dyDescent="0.3">
      <c r="D26" s="42"/>
      <c r="E26" s="42"/>
      <c r="F26" s="200"/>
      <c r="G26" s="200"/>
      <c r="H26" s="41"/>
      <c r="I26" s="41"/>
    </row>
    <row r="27" spans="1:18" ht="26.25" thickBot="1" x14ac:dyDescent="0.3">
      <c r="A27" s="496" t="s">
        <v>6</v>
      </c>
      <c r="B27" s="497"/>
      <c r="C27" s="41"/>
      <c r="D27" s="176"/>
      <c r="E27" s="176"/>
      <c r="F27" s="201"/>
      <c r="G27" s="201"/>
      <c r="H27" s="175"/>
      <c r="I27" s="175"/>
      <c r="J27" s="63" t="s">
        <v>5</v>
      </c>
      <c r="K27" s="514" t="str">
        <f t="shared" ref="K27:R27" si="2">K13</f>
        <v>Healthy Families General Fund       (3 Months)</v>
      </c>
      <c r="L27" s="516" t="str">
        <f t="shared" si="2"/>
        <v>Medicaid</v>
      </c>
      <c r="M27" s="516" t="str">
        <f t="shared" si="2"/>
        <v>Title IV-B2 Family Support Funds</v>
      </c>
      <c r="N27" s="518" t="str">
        <f t="shared" si="2"/>
        <v>MIECHV</v>
      </c>
      <c r="O27" s="516" t="str">
        <f t="shared" si="2"/>
        <v>County General Fund</v>
      </c>
      <c r="P27" s="528" t="str">
        <f t="shared" si="2"/>
        <v>Fundraising</v>
      </c>
      <c r="Q27" s="489" t="str">
        <f t="shared" si="2"/>
        <v xml:space="preserve">Foundation </v>
      </c>
      <c r="R27" s="491" t="str">
        <f t="shared" si="2"/>
        <v>Other</v>
      </c>
    </row>
    <row r="28" spans="1:18" ht="30" customHeight="1" x14ac:dyDescent="0.25">
      <c r="A28" s="542"/>
      <c r="B28" s="543"/>
      <c r="C28" s="544" t="s">
        <v>136</v>
      </c>
      <c r="D28" s="545" t="s">
        <v>24</v>
      </c>
      <c r="E28" s="545" t="s">
        <v>45</v>
      </c>
      <c r="F28" s="549" t="s">
        <v>159</v>
      </c>
      <c r="G28" s="549" t="s">
        <v>192</v>
      </c>
      <c r="H28" s="530" t="s">
        <v>19</v>
      </c>
      <c r="I28" s="175"/>
      <c r="J28" s="61" t="s">
        <v>1</v>
      </c>
      <c r="K28" s="538"/>
      <c r="L28" s="539"/>
      <c r="M28" s="539"/>
      <c r="N28" s="540"/>
      <c r="O28" s="539"/>
      <c r="P28" s="541"/>
      <c r="Q28" s="490"/>
      <c r="R28" s="492"/>
    </row>
    <row r="29" spans="1:18" ht="21" thickBot="1" x14ac:dyDescent="0.3">
      <c r="A29" s="547" t="s">
        <v>191</v>
      </c>
      <c r="B29" s="548"/>
      <c r="C29" s="544"/>
      <c r="D29" s="546"/>
      <c r="E29" s="546"/>
      <c r="F29" s="550"/>
      <c r="G29" s="550"/>
      <c r="H29" s="531"/>
      <c r="I29" s="175"/>
      <c r="J29" s="532"/>
      <c r="K29" s="533"/>
      <c r="L29" s="533"/>
      <c r="M29" s="533"/>
      <c r="N29" s="533"/>
      <c r="O29" s="533"/>
      <c r="P29" s="533"/>
      <c r="Q29" s="533"/>
      <c r="R29" s="534"/>
    </row>
    <row r="30" spans="1:18" ht="15.75" customHeight="1" x14ac:dyDescent="0.25">
      <c r="A30" s="578" t="s">
        <v>248</v>
      </c>
      <c r="B30" s="85"/>
      <c r="C30" s="290">
        <v>1.03</v>
      </c>
      <c r="D30" s="174"/>
      <c r="E30" s="68"/>
      <c r="F30" s="202"/>
      <c r="G30" s="202"/>
      <c r="H30" s="124">
        <v>0.3</v>
      </c>
      <c r="I30" s="175"/>
      <c r="J30" s="535"/>
      <c r="K30" s="536"/>
      <c r="L30" s="536"/>
      <c r="M30" s="536"/>
      <c r="N30" s="536"/>
      <c r="O30" s="536"/>
      <c r="P30" s="536"/>
      <c r="Q30" s="536"/>
      <c r="R30" s="537"/>
    </row>
    <row r="31" spans="1:18" x14ac:dyDescent="0.25">
      <c r="A31" s="579"/>
      <c r="B31" s="86" t="s">
        <v>25</v>
      </c>
      <c r="C31" s="48">
        <f>(('18 Months. Jan. ''16 - June ''17'!C31*'3 Months July ''17 - Sept. ''17'!C30)/18)*3</f>
        <v>0</v>
      </c>
      <c r="D31" s="49"/>
      <c r="E31" s="69">
        <f>C31*D31</f>
        <v>0</v>
      </c>
      <c r="F31" s="203"/>
      <c r="G31" s="203"/>
      <c r="H31" s="50"/>
      <c r="I31" s="24"/>
      <c r="J31" s="46">
        <f t="shared" ref="J31:J94" si="3">SUM(K31:R31)</f>
        <v>0</v>
      </c>
      <c r="K31" s="52">
        <f>E31*F31</f>
        <v>0</v>
      </c>
      <c r="L31" s="52"/>
      <c r="M31" s="52"/>
      <c r="N31" s="52">
        <f>E31*G31</f>
        <v>0</v>
      </c>
      <c r="O31" s="52"/>
      <c r="P31" s="52"/>
      <c r="Q31" s="60"/>
      <c r="R31" s="60"/>
    </row>
    <row r="32" spans="1:18" x14ac:dyDescent="0.25">
      <c r="A32" s="579"/>
      <c r="B32" s="84" t="s">
        <v>7</v>
      </c>
      <c r="C32" s="48"/>
      <c r="D32" s="45"/>
      <c r="E32" s="45"/>
      <c r="F32" s="204"/>
      <c r="G32" s="204"/>
      <c r="H32" s="46">
        <f>(C31*D31)*H30</f>
        <v>0</v>
      </c>
      <c r="I32" s="24"/>
      <c r="J32" s="46">
        <f t="shared" si="3"/>
        <v>0</v>
      </c>
      <c r="K32" s="52">
        <f>H32*F31</f>
        <v>0</v>
      </c>
      <c r="L32" s="52"/>
      <c r="M32" s="52"/>
      <c r="N32" s="52">
        <f>H32*G31</f>
        <v>0</v>
      </c>
      <c r="O32" s="52"/>
      <c r="P32" s="52"/>
      <c r="Q32" s="64"/>
      <c r="R32" s="60"/>
    </row>
    <row r="33" spans="1:18" ht="16.5" thickBot="1" x14ac:dyDescent="0.3">
      <c r="A33" s="580"/>
      <c r="B33" s="86" t="s">
        <v>58</v>
      </c>
      <c r="C33" s="48">
        <f>(('18 Months. Jan. ''16 - June ''17'!C33*'3 Months July ''17 - Sept. ''17'!C30)/18)*3</f>
        <v>0</v>
      </c>
      <c r="D33" s="49"/>
      <c r="E33" s="69">
        <f>C33*D33</f>
        <v>0</v>
      </c>
      <c r="F33" s="203"/>
      <c r="G33" s="203"/>
      <c r="H33" s="50"/>
      <c r="I33" s="24"/>
      <c r="J33" s="46">
        <f t="shared" si="3"/>
        <v>0</v>
      </c>
      <c r="K33" s="52">
        <f>E33*F33</f>
        <v>0</v>
      </c>
      <c r="L33" s="52"/>
      <c r="M33" s="52"/>
      <c r="N33" s="52">
        <f>E33*G33</f>
        <v>0</v>
      </c>
      <c r="O33" s="52"/>
      <c r="P33" s="52"/>
      <c r="Q33" s="60"/>
      <c r="R33" s="60"/>
    </row>
    <row r="34" spans="1:18" x14ac:dyDescent="0.25">
      <c r="A34" s="11"/>
      <c r="B34" s="84" t="s">
        <v>7</v>
      </c>
      <c r="C34" s="48"/>
      <c r="D34" s="45"/>
      <c r="E34" s="45"/>
      <c r="F34" s="204"/>
      <c r="G34" s="204"/>
      <c r="H34" s="46">
        <f>(C33*D33)*H30</f>
        <v>0</v>
      </c>
      <c r="I34" s="24"/>
      <c r="J34" s="46">
        <f t="shared" si="3"/>
        <v>0</v>
      </c>
      <c r="K34" s="52">
        <f>H34*F33</f>
        <v>0</v>
      </c>
      <c r="L34" s="52"/>
      <c r="M34" s="52"/>
      <c r="N34" s="52">
        <f>H34*G33</f>
        <v>0</v>
      </c>
      <c r="O34" s="52"/>
      <c r="P34" s="52"/>
      <c r="Q34" s="64"/>
      <c r="R34" s="60"/>
    </row>
    <row r="35" spans="1:18" x14ac:dyDescent="0.25">
      <c r="A35" s="11"/>
      <c r="B35" s="86" t="s">
        <v>50</v>
      </c>
      <c r="C35" s="48">
        <f>(('18 Months. Jan. ''16 - June ''17'!C35*'3 Months July ''17 - Sept. ''17'!C30)/18)*3</f>
        <v>0</v>
      </c>
      <c r="D35" s="49"/>
      <c r="E35" s="69">
        <f>C35*D35</f>
        <v>0</v>
      </c>
      <c r="F35" s="203"/>
      <c r="G35" s="203"/>
      <c r="H35" s="50"/>
      <c r="I35" s="24"/>
      <c r="J35" s="46">
        <f t="shared" si="3"/>
        <v>0</v>
      </c>
      <c r="K35" s="52">
        <f>E35*F35</f>
        <v>0</v>
      </c>
      <c r="L35" s="52"/>
      <c r="M35" s="52"/>
      <c r="N35" s="52">
        <f>E35*G35</f>
        <v>0</v>
      </c>
      <c r="O35" s="52"/>
      <c r="P35" s="52"/>
      <c r="Q35" s="60"/>
      <c r="R35" s="60"/>
    </row>
    <row r="36" spans="1:18" x14ac:dyDescent="0.25">
      <c r="A36" s="11"/>
      <c r="B36" s="66" t="s">
        <v>7</v>
      </c>
      <c r="C36" s="48"/>
      <c r="D36" s="45"/>
      <c r="E36" s="45"/>
      <c r="F36" s="204"/>
      <c r="G36" s="204"/>
      <c r="H36" s="46">
        <f>(C35*D35)*H30</f>
        <v>0</v>
      </c>
      <c r="I36" s="24"/>
      <c r="J36" s="46">
        <f t="shared" si="3"/>
        <v>0</v>
      </c>
      <c r="K36" s="52">
        <f>H36*F35</f>
        <v>0</v>
      </c>
      <c r="L36" s="52"/>
      <c r="M36" s="52"/>
      <c r="N36" s="52">
        <f>H36*G35</f>
        <v>0</v>
      </c>
      <c r="O36" s="52"/>
      <c r="P36" s="52"/>
      <c r="Q36" s="64"/>
      <c r="R36" s="60"/>
    </row>
    <row r="37" spans="1:18" x14ac:dyDescent="0.25">
      <c r="A37" s="11"/>
      <c r="B37" s="86" t="s">
        <v>54</v>
      </c>
      <c r="C37" s="48">
        <f>(('18 Months. Jan. ''16 - June ''17'!C37*'3 Months July ''17 - Sept. ''17'!C30)/18)*3</f>
        <v>0</v>
      </c>
      <c r="D37" s="49"/>
      <c r="E37" s="69">
        <f>C37*D37</f>
        <v>0</v>
      </c>
      <c r="F37" s="203"/>
      <c r="G37" s="203"/>
      <c r="H37" s="50"/>
      <c r="I37" s="24"/>
      <c r="J37" s="46">
        <f t="shared" si="3"/>
        <v>0</v>
      </c>
      <c r="K37" s="52">
        <f>E37*F37</f>
        <v>0</v>
      </c>
      <c r="L37" s="52"/>
      <c r="M37" s="52"/>
      <c r="N37" s="52">
        <f>E37*G37</f>
        <v>0</v>
      </c>
      <c r="O37" s="52"/>
      <c r="P37" s="52"/>
      <c r="Q37" s="60"/>
      <c r="R37" s="60"/>
    </row>
    <row r="38" spans="1:18" x14ac:dyDescent="0.25">
      <c r="A38" s="11"/>
      <c r="B38" s="66" t="s">
        <v>7</v>
      </c>
      <c r="C38" s="48"/>
      <c r="D38" s="45"/>
      <c r="E38" s="45"/>
      <c r="F38" s="204"/>
      <c r="G38" s="204"/>
      <c r="H38" s="46">
        <f>(C37*D37)*H30</f>
        <v>0</v>
      </c>
      <c r="I38" s="24"/>
      <c r="J38" s="46">
        <f t="shared" si="3"/>
        <v>0</v>
      </c>
      <c r="K38" s="52">
        <f>H38*F37</f>
        <v>0</v>
      </c>
      <c r="L38" s="52"/>
      <c r="M38" s="52"/>
      <c r="N38" s="52">
        <f>H38*G37</f>
        <v>0</v>
      </c>
      <c r="O38" s="52"/>
      <c r="P38" s="52"/>
      <c r="Q38" s="64"/>
      <c r="R38" s="60"/>
    </row>
    <row r="39" spans="1:18" x14ac:dyDescent="0.25">
      <c r="A39" s="11"/>
      <c r="B39" s="86" t="s">
        <v>51</v>
      </c>
      <c r="C39" s="48">
        <f>(('18 Months. Jan. ''16 - June ''17'!C39*'3 Months July ''17 - Sept. ''17'!C30)/18)*3</f>
        <v>0</v>
      </c>
      <c r="D39" s="49"/>
      <c r="E39" s="69">
        <f>C39*D39</f>
        <v>0</v>
      </c>
      <c r="F39" s="203"/>
      <c r="G39" s="203"/>
      <c r="H39" s="50"/>
      <c r="I39" s="24"/>
      <c r="J39" s="46">
        <f t="shared" si="3"/>
        <v>0</v>
      </c>
      <c r="K39" s="52">
        <f>E39*F39</f>
        <v>0</v>
      </c>
      <c r="L39" s="52"/>
      <c r="M39" s="52"/>
      <c r="N39" s="52">
        <f>E39*G39</f>
        <v>0</v>
      </c>
      <c r="O39" s="52"/>
      <c r="P39" s="52"/>
      <c r="Q39" s="60"/>
      <c r="R39" s="60"/>
    </row>
    <row r="40" spans="1:18" x14ac:dyDescent="0.25">
      <c r="A40" s="11"/>
      <c r="B40" s="66" t="s">
        <v>7</v>
      </c>
      <c r="C40" s="48"/>
      <c r="D40" s="45"/>
      <c r="E40" s="45"/>
      <c r="F40" s="204"/>
      <c r="G40" s="204"/>
      <c r="H40" s="46">
        <f>(C39*D39)*H30</f>
        <v>0</v>
      </c>
      <c r="I40" s="24"/>
      <c r="J40" s="46">
        <f t="shared" si="3"/>
        <v>0</v>
      </c>
      <c r="K40" s="52">
        <f>H40*F39</f>
        <v>0</v>
      </c>
      <c r="L40" s="52"/>
      <c r="M40" s="52"/>
      <c r="N40" s="52">
        <f>H40*G39</f>
        <v>0</v>
      </c>
      <c r="O40" s="52"/>
      <c r="P40" s="52"/>
      <c r="Q40" s="64"/>
      <c r="R40" s="60"/>
    </row>
    <row r="41" spans="1:18" x14ac:dyDescent="0.25">
      <c r="A41" s="11"/>
      <c r="B41" s="86" t="s">
        <v>53</v>
      </c>
      <c r="C41" s="48">
        <f>(('18 Months. Jan. ''16 - June ''17'!C41*'3 Months July ''17 - Sept. ''17'!C30)/18)*3</f>
        <v>0</v>
      </c>
      <c r="D41" s="49"/>
      <c r="E41" s="69">
        <f>C41*D41</f>
        <v>0</v>
      </c>
      <c r="F41" s="203"/>
      <c r="G41" s="203"/>
      <c r="H41" s="50"/>
      <c r="I41" s="24"/>
      <c r="J41" s="46">
        <f t="shared" si="3"/>
        <v>0</v>
      </c>
      <c r="K41" s="52">
        <f>E41*F41</f>
        <v>0</v>
      </c>
      <c r="L41" s="52"/>
      <c r="M41" s="52"/>
      <c r="N41" s="52">
        <f>E41*G41</f>
        <v>0</v>
      </c>
      <c r="O41" s="52"/>
      <c r="P41" s="52"/>
      <c r="Q41" s="60"/>
      <c r="R41" s="60"/>
    </row>
    <row r="42" spans="1:18" x14ac:dyDescent="0.25">
      <c r="A42" s="11"/>
      <c r="B42" s="66" t="s">
        <v>7</v>
      </c>
      <c r="C42" s="48"/>
      <c r="D42" s="45"/>
      <c r="E42" s="45"/>
      <c r="F42" s="204"/>
      <c r="G42" s="204"/>
      <c r="H42" s="46">
        <f>(C41*D41)*H30</f>
        <v>0</v>
      </c>
      <c r="I42" s="24"/>
      <c r="J42" s="46">
        <f t="shared" si="3"/>
        <v>0</v>
      </c>
      <c r="K42" s="52">
        <f>H42*F41</f>
        <v>0</v>
      </c>
      <c r="L42" s="52"/>
      <c r="M42" s="52"/>
      <c r="N42" s="52">
        <f>H42*G41</f>
        <v>0</v>
      </c>
      <c r="O42" s="52"/>
      <c r="P42" s="52"/>
      <c r="Q42" s="64"/>
      <c r="R42" s="60"/>
    </row>
    <row r="43" spans="1:18" x14ac:dyDescent="0.25">
      <c r="A43" s="11"/>
      <c r="B43" s="86" t="s">
        <v>52</v>
      </c>
      <c r="C43" s="48">
        <f>(('18 Months. Jan. ''16 - June ''17'!C43*'3 Months July ''17 - Sept. ''17'!C30)/18)*3</f>
        <v>0</v>
      </c>
      <c r="D43" s="49"/>
      <c r="E43" s="69">
        <f>C43*D43</f>
        <v>0</v>
      </c>
      <c r="F43" s="203"/>
      <c r="G43" s="203"/>
      <c r="H43" s="50"/>
      <c r="I43" s="24"/>
      <c r="J43" s="46">
        <f t="shared" si="3"/>
        <v>0</v>
      </c>
      <c r="K43" s="52">
        <f>E43*F43</f>
        <v>0</v>
      </c>
      <c r="L43" s="52"/>
      <c r="M43" s="52"/>
      <c r="N43" s="52">
        <f>E43*G43</f>
        <v>0</v>
      </c>
      <c r="O43" s="52"/>
      <c r="P43" s="52"/>
      <c r="Q43" s="60"/>
      <c r="R43" s="60"/>
    </row>
    <row r="44" spans="1:18" x14ac:dyDescent="0.25">
      <c r="A44" s="11"/>
      <c r="B44" s="66" t="s">
        <v>7</v>
      </c>
      <c r="C44" s="48"/>
      <c r="D44" s="45"/>
      <c r="E44" s="45"/>
      <c r="F44" s="204"/>
      <c r="G44" s="204"/>
      <c r="H44" s="46">
        <f>(C43*D43)*H30</f>
        <v>0</v>
      </c>
      <c r="I44" s="24"/>
      <c r="J44" s="46">
        <f t="shared" si="3"/>
        <v>0</v>
      </c>
      <c r="K44" s="52">
        <f>H44*F43</f>
        <v>0</v>
      </c>
      <c r="L44" s="52"/>
      <c r="M44" s="52"/>
      <c r="N44" s="52">
        <f>H44*G43</f>
        <v>0</v>
      </c>
      <c r="O44" s="52"/>
      <c r="P44" s="52"/>
      <c r="Q44" s="64"/>
      <c r="R44" s="60"/>
    </row>
    <row r="45" spans="1:18" x14ac:dyDescent="0.25">
      <c r="A45" s="11"/>
      <c r="B45" s="86" t="s">
        <v>59</v>
      </c>
      <c r="C45" s="48">
        <f>(('18 Months. Jan. ''16 - June ''17'!C45*'3 Months July ''17 - Sept. ''17'!C30)/18)*3</f>
        <v>0</v>
      </c>
      <c r="D45" s="49"/>
      <c r="E45" s="69">
        <f>C45*D45</f>
        <v>0</v>
      </c>
      <c r="F45" s="203"/>
      <c r="G45" s="203"/>
      <c r="H45" s="50"/>
      <c r="I45" s="24"/>
      <c r="J45" s="46">
        <f t="shared" si="3"/>
        <v>0</v>
      </c>
      <c r="K45" s="52">
        <f>E45*F45</f>
        <v>0</v>
      </c>
      <c r="L45" s="52"/>
      <c r="M45" s="52"/>
      <c r="N45" s="52">
        <f>E45*G45</f>
        <v>0</v>
      </c>
      <c r="O45" s="52"/>
      <c r="P45" s="52"/>
      <c r="Q45" s="60"/>
      <c r="R45" s="60"/>
    </row>
    <row r="46" spans="1:18" x14ac:dyDescent="0.25">
      <c r="A46" s="11"/>
      <c r="B46" s="66" t="s">
        <v>7</v>
      </c>
      <c r="C46" s="48"/>
      <c r="D46" s="45"/>
      <c r="E46" s="45"/>
      <c r="F46" s="204"/>
      <c r="G46" s="204"/>
      <c r="H46" s="46">
        <f>(C45*D45)*H30</f>
        <v>0</v>
      </c>
      <c r="I46" s="24"/>
      <c r="J46" s="46">
        <f t="shared" si="3"/>
        <v>0</v>
      </c>
      <c r="K46" s="52">
        <f>H46*F45</f>
        <v>0</v>
      </c>
      <c r="L46" s="52"/>
      <c r="M46" s="52"/>
      <c r="N46" s="52">
        <f>H46*G45</f>
        <v>0</v>
      </c>
      <c r="O46" s="52"/>
      <c r="P46" s="52"/>
      <c r="Q46" s="64"/>
      <c r="R46" s="60"/>
    </row>
    <row r="47" spans="1:18" x14ac:dyDescent="0.25">
      <c r="A47" s="11"/>
      <c r="B47" s="86" t="s">
        <v>46</v>
      </c>
      <c r="C47" s="48">
        <f>(('18 Months. Jan. ''16 - June ''17'!C47*'3 Months July ''17 - Sept. ''17'!C30)/18)*3</f>
        <v>0</v>
      </c>
      <c r="D47" s="49"/>
      <c r="E47" s="69">
        <f>C47*D47</f>
        <v>0</v>
      </c>
      <c r="F47" s="203"/>
      <c r="G47" s="203"/>
      <c r="H47" s="50"/>
      <c r="I47" s="24"/>
      <c r="J47" s="46">
        <f t="shared" si="3"/>
        <v>0</v>
      </c>
      <c r="K47" s="52">
        <f>E47*F47</f>
        <v>0</v>
      </c>
      <c r="L47" s="52"/>
      <c r="M47" s="52"/>
      <c r="N47" s="52">
        <f>E47*G47</f>
        <v>0</v>
      </c>
      <c r="O47" s="52"/>
      <c r="P47" s="52"/>
      <c r="Q47" s="60"/>
      <c r="R47" s="60"/>
    </row>
    <row r="48" spans="1:18" x14ac:dyDescent="0.25">
      <c r="A48" s="11"/>
      <c r="B48" s="66" t="s">
        <v>7</v>
      </c>
      <c r="C48" s="48"/>
      <c r="D48" s="45"/>
      <c r="E48" s="45"/>
      <c r="F48" s="204"/>
      <c r="G48" s="204"/>
      <c r="H48" s="46">
        <f>(C47*D47)*H30</f>
        <v>0</v>
      </c>
      <c r="I48" s="24"/>
      <c r="J48" s="46">
        <f t="shared" si="3"/>
        <v>0</v>
      </c>
      <c r="K48" s="52">
        <f>H48*F47</f>
        <v>0</v>
      </c>
      <c r="L48" s="52"/>
      <c r="M48" s="52"/>
      <c r="N48" s="52">
        <f>H48*G47</f>
        <v>0</v>
      </c>
      <c r="O48" s="52"/>
      <c r="P48" s="52"/>
      <c r="Q48" s="64"/>
      <c r="R48" s="60"/>
    </row>
    <row r="49" spans="1:18" x14ac:dyDescent="0.25">
      <c r="A49" s="11"/>
      <c r="B49" s="86" t="s">
        <v>47</v>
      </c>
      <c r="C49" s="48">
        <f>(('18 Months. Jan. ''16 - June ''17'!C49*'3 Months July ''17 - Sept. ''17'!C30)/18)*3</f>
        <v>0</v>
      </c>
      <c r="D49" s="49"/>
      <c r="E49" s="69">
        <f>C49*D49</f>
        <v>0</v>
      </c>
      <c r="F49" s="203"/>
      <c r="G49" s="203"/>
      <c r="H49" s="50"/>
      <c r="I49" s="24"/>
      <c r="J49" s="46">
        <f t="shared" si="3"/>
        <v>0</v>
      </c>
      <c r="K49" s="52">
        <f>E49*F49</f>
        <v>0</v>
      </c>
      <c r="L49" s="52"/>
      <c r="M49" s="52"/>
      <c r="N49" s="52">
        <f>E49*G49</f>
        <v>0</v>
      </c>
      <c r="O49" s="52"/>
      <c r="P49" s="52"/>
      <c r="Q49" s="60"/>
      <c r="R49" s="60"/>
    </row>
    <row r="50" spans="1:18" x14ac:dyDescent="0.25">
      <c r="A50" s="11"/>
      <c r="B50" s="84" t="s">
        <v>7</v>
      </c>
      <c r="C50" s="48"/>
      <c r="D50" s="45"/>
      <c r="E50" s="45"/>
      <c r="F50" s="204"/>
      <c r="G50" s="204"/>
      <c r="H50" s="46">
        <f>(C49*D49)*H30</f>
        <v>0</v>
      </c>
      <c r="I50" s="24"/>
      <c r="J50" s="46">
        <f t="shared" si="3"/>
        <v>0</v>
      </c>
      <c r="K50" s="52">
        <f>H50*F49</f>
        <v>0</v>
      </c>
      <c r="L50" s="52"/>
      <c r="M50" s="52"/>
      <c r="N50" s="52">
        <f>H50*G49</f>
        <v>0</v>
      </c>
      <c r="O50" s="52"/>
      <c r="P50" s="52"/>
      <c r="Q50" s="64"/>
      <c r="R50" s="60"/>
    </row>
    <row r="51" spans="1:18" x14ac:dyDescent="0.25">
      <c r="A51" s="11"/>
      <c r="B51" s="86" t="s">
        <v>48</v>
      </c>
      <c r="C51" s="48">
        <f>(('18 Months. Jan. ''16 - June ''17'!C51*'3 Months July ''17 - Sept. ''17'!C30)/18)*3</f>
        <v>0</v>
      </c>
      <c r="D51" s="49"/>
      <c r="E51" s="69">
        <f>C51*D51</f>
        <v>0</v>
      </c>
      <c r="F51" s="203"/>
      <c r="G51" s="203"/>
      <c r="H51" s="50"/>
      <c r="I51" s="24"/>
      <c r="J51" s="46">
        <f t="shared" si="3"/>
        <v>0</v>
      </c>
      <c r="K51" s="52">
        <f>E51*F51</f>
        <v>0</v>
      </c>
      <c r="L51" s="52"/>
      <c r="M51" s="52"/>
      <c r="N51" s="52">
        <f>E51*G51</f>
        <v>0</v>
      </c>
      <c r="O51" s="52"/>
      <c r="P51" s="52"/>
      <c r="Q51" s="60"/>
      <c r="R51" s="60"/>
    </row>
    <row r="52" spans="1:18" x14ac:dyDescent="0.25">
      <c r="A52" s="11"/>
      <c r="B52" s="84" t="s">
        <v>7</v>
      </c>
      <c r="C52" s="48"/>
      <c r="D52" s="45"/>
      <c r="E52" s="45"/>
      <c r="F52" s="204"/>
      <c r="G52" s="204"/>
      <c r="H52" s="46">
        <f>(C51*D51)*H30</f>
        <v>0</v>
      </c>
      <c r="I52" s="24"/>
      <c r="J52" s="46">
        <f t="shared" si="3"/>
        <v>0</v>
      </c>
      <c r="K52" s="52">
        <f>H52*F51</f>
        <v>0</v>
      </c>
      <c r="L52" s="52"/>
      <c r="M52" s="52"/>
      <c r="N52" s="52">
        <f>H52*G51</f>
        <v>0</v>
      </c>
      <c r="O52" s="52"/>
      <c r="P52" s="52"/>
      <c r="Q52" s="64"/>
      <c r="R52" s="60"/>
    </row>
    <row r="53" spans="1:18" x14ac:dyDescent="0.25">
      <c r="A53" s="11"/>
      <c r="B53" s="86" t="s">
        <v>49</v>
      </c>
      <c r="C53" s="48">
        <f>(('18 Months. Jan. ''16 - June ''17'!C53*'3 Months July ''17 - Sept. ''17'!C30)/18)*3</f>
        <v>0</v>
      </c>
      <c r="D53" s="49"/>
      <c r="E53" s="69">
        <f>C53*D53</f>
        <v>0</v>
      </c>
      <c r="F53" s="203"/>
      <c r="G53" s="203"/>
      <c r="H53" s="50"/>
      <c r="I53" s="24"/>
      <c r="J53" s="46">
        <f t="shared" si="3"/>
        <v>0</v>
      </c>
      <c r="K53" s="52">
        <f>E53*F53</f>
        <v>0</v>
      </c>
      <c r="L53" s="52"/>
      <c r="M53" s="52"/>
      <c r="N53" s="52">
        <f>E53*G53</f>
        <v>0</v>
      </c>
      <c r="O53" s="52"/>
      <c r="P53" s="52"/>
      <c r="Q53" s="60"/>
      <c r="R53" s="60"/>
    </row>
    <row r="54" spans="1:18" x14ac:dyDescent="0.25">
      <c r="A54" s="11"/>
      <c r="B54" s="84" t="s">
        <v>7</v>
      </c>
      <c r="C54" s="48"/>
      <c r="D54" s="178"/>
      <c r="E54" s="178"/>
      <c r="F54" s="205"/>
      <c r="G54" s="205"/>
      <c r="H54" s="183">
        <f>(C53*D53)*H30</f>
        <v>0</v>
      </c>
      <c r="I54" s="24"/>
      <c r="J54" s="46">
        <f t="shared" si="3"/>
        <v>0</v>
      </c>
      <c r="K54" s="52">
        <f>H54*F53</f>
        <v>0</v>
      </c>
      <c r="L54" s="52"/>
      <c r="M54" s="52"/>
      <c r="N54" s="52">
        <f>H54*G53</f>
        <v>0</v>
      </c>
      <c r="O54" s="52"/>
      <c r="P54" s="52"/>
      <c r="Q54" s="64"/>
      <c r="R54" s="60"/>
    </row>
    <row r="55" spans="1:18" x14ac:dyDescent="0.25">
      <c r="A55" s="13"/>
      <c r="B55" s="86" t="s">
        <v>27</v>
      </c>
      <c r="C55" s="48">
        <f>(('18 Months. Jan. ''16 - June ''17'!C55*'3 Months July ''17 - Sept. ''17'!C30)/18)*3</f>
        <v>0</v>
      </c>
      <c r="D55" s="185"/>
      <c r="E55" s="186">
        <f>C55*D55</f>
        <v>0</v>
      </c>
      <c r="F55" s="207"/>
      <c r="G55" s="207"/>
      <c r="H55" s="187"/>
      <c r="I55" s="24"/>
      <c r="J55" s="46">
        <f t="shared" si="3"/>
        <v>0</v>
      </c>
      <c r="K55" s="52">
        <f>E55*F55</f>
        <v>0</v>
      </c>
      <c r="L55" s="52"/>
      <c r="M55" s="52"/>
      <c r="N55" s="52">
        <f>E55*G55</f>
        <v>0</v>
      </c>
      <c r="O55" s="52"/>
      <c r="P55" s="52"/>
      <c r="Q55" s="60"/>
      <c r="R55" s="60"/>
    </row>
    <row r="56" spans="1:18" x14ac:dyDescent="0.25">
      <c r="A56" s="13"/>
      <c r="B56" s="66" t="s">
        <v>7</v>
      </c>
      <c r="C56" s="48"/>
      <c r="D56" s="51"/>
      <c r="E56" s="51"/>
      <c r="F56" s="208"/>
      <c r="G56" s="208"/>
      <c r="H56" s="46">
        <f>(C55*D55)*H30</f>
        <v>0</v>
      </c>
      <c r="I56" s="24"/>
      <c r="J56" s="46">
        <f t="shared" si="3"/>
        <v>0</v>
      </c>
      <c r="K56" s="52">
        <f>H56*F55</f>
        <v>0</v>
      </c>
      <c r="L56" s="52"/>
      <c r="M56" s="52"/>
      <c r="N56" s="52">
        <f>H56*G55</f>
        <v>0</v>
      </c>
      <c r="O56" s="52"/>
      <c r="P56" s="52"/>
      <c r="Q56" s="64"/>
      <c r="R56" s="60"/>
    </row>
    <row r="57" spans="1:18" x14ac:dyDescent="0.25">
      <c r="A57" s="13"/>
      <c r="B57" s="86" t="s">
        <v>28</v>
      </c>
      <c r="C57" s="48">
        <f>(('18 Months. Jan. ''16 - June ''17'!C57*'3 Months July ''17 - Sept. ''17'!C30)/18)*3</f>
        <v>0</v>
      </c>
      <c r="D57" s="49"/>
      <c r="E57" s="69">
        <f>C57*D57</f>
        <v>0</v>
      </c>
      <c r="F57" s="203"/>
      <c r="G57" s="203"/>
      <c r="H57" s="50"/>
      <c r="I57" s="24"/>
      <c r="J57" s="46">
        <f t="shared" si="3"/>
        <v>0</v>
      </c>
      <c r="K57" s="52">
        <f>E57*F57</f>
        <v>0</v>
      </c>
      <c r="L57" s="52"/>
      <c r="M57" s="52"/>
      <c r="N57" s="52">
        <f>E57*G57</f>
        <v>0</v>
      </c>
      <c r="O57" s="52"/>
      <c r="P57" s="52"/>
      <c r="Q57" s="60"/>
      <c r="R57" s="60"/>
    </row>
    <row r="58" spans="1:18" x14ac:dyDescent="0.25">
      <c r="A58" s="13"/>
      <c r="B58" s="66" t="s">
        <v>7</v>
      </c>
      <c r="C58" s="48"/>
      <c r="D58" s="45"/>
      <c r="E58" s="45"/>
      <c r="F58" s="204"/>
      <c r="G58" s="204"/>
      <c r="H58" s="46">
        <f>(C57*D57)*H30</f>
        <v>0</v>
      </c>
      <c r="I58" s="24"/>
      <c r="J58" s="46">
        <f t="shared" si="3"/>
        <v>0</v>
      </c>
      <c r="K58" s="52">
        <f>H58*F57</f>
        <v>0</v>
      </c>
      <c r="L58" s="52"/>
      <c r="M58" s="52"/>
      <c r="N58" s="52">
        <f>H58*G57</f>
        <v>0</v>
      </c>
      <c r="O58" s="52"/>
      <c r="P58" s="52"/>
      <c r="Q58" s="64"/>
      <c r="R58" s="60"/>
    </row>
    <row r="59" spans="1:18" x14ac:dyDescent="0.25">
      <c r="A59" s="13"/>
      <c r="B59" s="86" t="s">
        <v>29</v>
      </c>
      <c r="C59" s="48">
        <f>(('18 Months. Jan. ''16 - June ''17'!C59*'3 Months July ''17 - Sept. ''17'!C30)/18)*3</f>
        <v>0</v>
      </c>
      <c r="D59" s="49"/>
      <c r="E59" s="69">
        <f>C59*D59</f>
        <v>0</v>
      </c>
      <c r="F59" s="203"/>
      <c r="G59" s="203"/>
      <c r="H59" s="50"/>
      <c r="I59" s="24"/>
      <c r="J59" s="46">
        <f t="shared" si="3"/>
        <v>0</v>
      </c>
      <c r="K59" s="52">
        <f>E59*F59</f>
        <v>0</v>
      </c>
      <c r="L59" s="52"/>
      <c r="M59" s="52"/>
      <c r="N59" s="52">
        <f>E59*G59</f>
        <v>0</v>
      </c>
      <c r="O59" s="52"/>
      <c r="P59" s="52"/>
      <c r="Q59" s="60"/>
      <c r="R59" s="60"/>
    </row>
    <row r="60" spans="1:18" x14ac:dyDescent="0.25">
      <c r="A60" s="13"/>
      <c r="B60" s="66" t="s">
        <v>7</v>
      </c>
      <c r="C60" s="48"/>
      <c r="D60" s="45"/>
      <c r="E60" s="45"/>
      <c r="F60" s="204"/>
      <c r="G60" s="204"/>
      <c r="H60" s="46">
        <f>(C59*D59)*H30</f>
        <v>0</v>
      </c>
      <c r="I60" s="24"/>
      <c r="J60" s="46">
        <f t="shared" si="3"/>
        <v>0</v>
      </c>
      <c r="K60" s="52">
        <f>H60*F59</f>
        <v>0</v>
      </c>
      <c r="L60" s="52"/>
      <c r="M60" s="52"/>
      <c r="N60" s="52">
        <f>H60*G59</f>
        <v>0</v>
      </c>
      <c r="O60" s="52"/>
      <c r="P60" s="52"/>
      <c r="Q60" s="64"/>
      <c r="R60" s="60"/>
    </row>
    <row r="61" spans="1:18" x14ac:dyDescent="0.25">
      <c r="A61" s="13"/>
      <c r="B61" s="86" t="s">
        <v>30</v>
      </c>
      <c r="C61" s="48">
        <f>(('18 Months. Jan. ''16 - June ''17'!C61*'3 Months July ''17 - Sept. ''17'!C30)/18)*3</f>
        <v>0</v>
      </c>
      <c r="D61" s="49"/>
      <c r="E61" s="69">
        <f>C61*D61</f>
        <v>0</v>
      </c>
      <c r="F61" s="203"/>
      <c r="G61" s="203"/>
      <c r="H61" s="50"/>
      <c r="I61" s="24"/>
      <c r="J61" s="46">
        <f t="shared" si="3"/>
        <v>0</v>
      </c>
      <c r="K61" s="52">
        <f>E61*F61</f>
        <v>0</v>
      </c>
      <c r="L61" s="52"/>
      <c r="M61" s="52"/>
      <c r="N61" s="52">
        <f>E61*G61</f>
        <v>0</v>
      </c>
      <c r="O61" s="52"/>
      <c r="P61" s="52"/>
      <c r="Q61" s="60"/>
      <c r="R61" s="60"/>
    </row>
    <row r="62" spans="1:18" x14ac:dyDescent="0.25">
      <c r="A62" s="13"/>
      <c r="B62" s="66" t="s">
        <v>7</v>
      </c>
      <c r="C62" s="48"/>
      <c r="D62" s="45"/>
      <c r="E62" s="45"/>
      <c r="F62" s="204"/>
      <c r="G62" s="204"/>
      <c r="H62" s="46">
        <f>(C61*D61)*H30</f>
        <v>0</v>
      </c>
      <c r="I62" s="24"/>
      <c r="J62" s="46">
        <f t="shared" si="3"/>
        <v>0</v>
      </c>
      <c r="K62" s="52">
        <f>H62*F61</f>
        <v>0</v>
      </c>
      <c r="L62" s="52"/>
      <c r="M62" s="52"/>
      <c r="N62" s="52">
        <f>H62*G61</f>
        <v>0</v>
      </c>
      <c r="O62" s="52"/>
      <c r="P62" s="52"/>
      <c r="Q62" s="64"/>
      <c r="R62" s="60"/>
    </row>
    <row r="63" spans="1:18" x14ac:dyDescent="0.25">
      <c r="A63" s="13"/>
      <c r="B63" s="86" t="s">
        <v>31</v>
      </c>
      <c r="C63" s="48">
        <f>(('18 Months. Jan. ''16 - June ''17'!C63*'3 Months July ''17 - Sept. ''17'!C30)/18)*3</f>
        <v>0</v>
      </c>
      <c r="D63" s="49"/>
      <c r="E63" s="69">
        <f>C63*D63</f>
        <v>0</v>
      </c>
      <c r="F63" s="203"/>
      <c r="G63" s="203"/>
      <c r="H63" s="50"/>
      <c r="I63" s="24"/>
      <c r="J63" s="46">
        <f t="shared" si="3"/>
        <v>0</v>
      </c>
      <c r="K63" s="52">
        <f>E63*F63</f>
        <v>0</v>
      </c>
      <c r="L63" s="52"/>
      <c r="M63" s="52"/>
      <c r="N63" s="52">
        <f>E63*G63</f>
        <v>0</v>
      </c>
      <c r="O63" s="52"/>
      <c r="P63" s="52"/>
      <c r="Q63" s="60"/>
      <c r="R63" s="60"/>
    </row>
    <row r="64" spans="1:18" x14ac:dyDescent="0.25">
      <c r="A64" s="13"/>
      <c r="B64" s="66" t="s">
        <v>7</v>
      </c>
      <c r="C64" s="48"/>
      <c r="D64" s="45"/>
      <c r="E64" s="45"/>
      <c r="F64" s="204"/>
      <c r="G64" s="204"/>
      <c r="H64" s="46">
        <f>(C63*D63)*H30</f>
        <v>0</v>
      </c>
      <c r="I64" s="24"/>
      <c r="J64" s="46">
        <f t="shared" si="3"/>
        <v>0</v>
      </c>
      <c r="K64" s="52">
        <f>H64*F63</f>
        <v>0</v>
      </c>
      <c r="L64" s="52"/>
      <c r="M64" s="52"/>
      <c r="N64" s="52">
        <f>H64*G63</f>
        <v>0</v>
      </c>
      <c r="O64" s="52"/>
      <c r="P64" s="52"/>
      <c r="Q64" s="64"/>
      <c r="R64" s="60"/>
    </row>
    <row r="65" spans="1:18" x14ac:dyDescent="0.25">
      <c r="A65" s="13"/>
      <c r="B65" s="86" t="s">
        <v>32</v>
      </c>
      <c r="C65" s="48">
        <f>(('18 Months. Jan. ''16 - June ''17'!C65*'3 Months July ''17 - Sept. ''17'!C30)/18)*3</f>
        <v>0</v>
      </c>
      <c r="D65" s="49"/>
      <c r="E65" s="69">
        <f>C65*D65</f>
        <v>0</v>
      </c>
      <c r="F65" s="203"/>
      <c r="G65" s="203"/>
      <c r="H65" s="50"/>
      <c r="I65" s="24"/>
      <c r="J65" s="46">
        <f t="shared" si="3"/>
        <v>0</v>
      </c>
      <c r="K65" s="52">
        <f>E65*F65</f>
        <v>0</v>
      </c>
      <c r="L65" s="52"/>
      <c r="M65" s="52"/>
      <c r="N65" s="52">
        <f>E65*G65</f>
        <v>0</v>
      </c>
      <c r="O65" s="52"/>
      <c r="P65" s="52"/>
      <c r="Q65" s="60"/>
      <c r="R65" s="60"/>
    </row>
    <row r="66" spans="1:18" x14ac:dyDescent="0.25">
      <c r="A66" s="13"/>
      <c r="B66" s="66" t="s">
        <v>7</v>
      </c>
      <c r="C66" s="48"/>
      <c r="D66" s="51"/>
      <c r="E66" s="51"/>
      <c r="F66" s="208"/>
      <c r="G66" s="208"/>
      <c r="H66" s="46">
        <f>(C65*D65)*H30</f>
        <v>0</v>
      </c>
      <c r="I66" s="24"/>
      <c r="J66" s="46">
        <f t="shared" si="3"/>
        <v>0</v>
      </c>
      <c r="K66" s="52">
        <f>H66*F65</f>
        <v>0</v>
      </c>
      <c r="L66" s="52"/>
      <c r="M66" s="52"/>
      <c r="N66" s="52">
        <f>H66*G65</f>
        <v>0</v>
      </c>
      <c r="O66" s="52"/>
      <c r="P66" s="52"/>
      <c r="Q66" s="64"/>
      <c r="R66" s="60"/>
    </row>
    <row r="67" spans="1:18" x14ac:dyDescent="0.25">
      <c r="A67" s="13"/>
      <c r="B67" s="86" t="s">
        <v>33</v>
      </c>
      <c r="C67" s="48">
        <f>(('18 Months. Jan. ''16 - June ''17'!C67*'3 Months July ''17 - Sept. ''17'!C30)/18)*3</f>
        <v>0</v>
      </c>
      <c r="D67" s="49"/>
      <c r="E67" s="69">
        <f>C67*D67</f>
        <v>0</v>
      </c>
      <c r="F67" s="203"/>
      <c r="G67" s="203"/>
      <c r="H67" s="50"/>
      <c r="I67" s="24"/>
      <c r="J67" s="46">
        <f t="shared" si="3"/>
        <v>0</v>
      </c>
      <c r="K67" s="52">
        <f>E67*F67</f>
        <v>0</v>
      </c>
      <c r="L67" s="52"/>
      <c r="M67" s="52"/>
      <c r="N67" s="52">
        <f>E67*G67</f>
        <v>0</v>
      </c>
      <c r="O67" s="52"/>
      <c r="P67" s="52"/>
      <c r="Q67" s="60"/>
      <c r="R67" s="60"/>
    </row>
    <row r="68" spans="1:18" x14ac:dyDescent="0.25">
      <c r="A68" s="13"/>
      <c r="B68" s="66" t="s">
        <v>7</v>
      </c>
      <c r="C68" s="48"/>
      <c r="D68" s="45"/>
      <c r="E68" s="45"/>
      <c r="F68" s="204"/>
      <c r="G68" s="204"/>
      <c r="H68" s="46">
        <f>(C67*D67)*H30</f>
        <v>0</v>
      </c>
      <c r="I68" s="24"/>
      <c r="J68" s="46">
        <f t="shared" si="3"/>
        <v>0</v>
      </c>
      <c r="K68" s="52">
        <f>H68*F67</f>
        <v>0</v>
      </c>
      <c r="L68" s="52"/>
      <c r="M68" s="52"/>
      <c r="N68" s="52">
        <f>H68*G67</f>
        <v>0</v>
      </c>
      <c r="O68" s="52"/>
      <c r="P68" s="52"/>
      <c r="Q68" s="64"/>
      <c r="R68" s="60"/>
    </row>
    <row r="69" spans="1:18" x14ac:dyDescent="0.25">
      <c r="A69" s="13"/>
      <c r="B69" s="86" t="s">
        <v>34</v>
      </c>
      <c r="C69" s="48">
        <f>(('18 Months. Jan. ''16 - June ''17'!C69*'3 Months July ''17 - Sept. ''17'!C30)/18)*3</f>
        <v>0</v>
      </c>
      <c r="D69" s="49"/>
      <c r="E69" s="69">
        <f>C69*D69</f>
        <v>0</v>
      </c>
      <c r="F69" s="203"/>
      <c r="G69" s="203"/>
      <c r="H69" s="50"/>
      <c r="I69" s="24"/>
      <c r="J69" s="46">
        <f t="shared" si="3"/>
        <v>0</v>
      </c>
      <c r="K69" s="52">
        <f>E69*F69</f>
        <v>0</v>
      </c>
      <c r="L69" s="52"/>
      <c r="M69" s="52"/>
      <c r="N69" s="52">
        <f>E69*G69</f>
        <v>0</v>
      </c>
      <c r="O69" s="52"/>
      <c r="P69" s="52"/>
      <c r="Q69" s="60"/>
      <c r="R69" s="60"/>
    </row>
    <row r="70" spans="1:18" x14ac:dyDescent="0.25">
      <c r="A70" s="13"/>
      <c r="B70" s="66" t="s">
        <v>7</v>
      </c>
      <c r="C70" s="48"/>
      <c r="D70" s="45"/>
      <c r="E70" s="45"/>
      <c r="F70" s="204"/>
      <c r="G70" s="204"/>
      <c r="H70" s="46">
        <f>(C69*D69)*H30</f>
        <v>0</v>
      </c>
      <c r="I70" s="24"/>
      <c r="J70" s="46">
        <f t="shared" si="3"/>
        <v>0</v>
      </c>
      <c r="K70" s="52">
        <f>H70*F69</f>
        <v>0</v>
      </c>
      <c r="L70" s="52"/>
      <c r="M70" s="52"/>
      <c r="N70" s="52">
        <f>H70*G69</f>
        <v>0</v>
      </c>
      <c r="O70" s="52"/>
      <c r="P70" s="52"/>
      <c r="Q70" s="64"/>
      <c r="R70" s="60"/>
    </row>
    <row r="71" spans="1:18" x14ac:dyDescent="0.25">
      <c r="A71" s="13"/>
      <c r="B71" s="86" t="s">
        <v>35</v>
      </c>
      <c r="C71" s="48">
        <f>(('18 Months. Jan. ''16 - June ''17'!C71*'3 Months July ''17 - Sept. ''17'!C30)/18)*3</f>
        <v>0</v>
      </c>
      <c r="D71" s="49"/>
      <c r="E71" s="69">
        <f>C71*D71</f>
        <v>0</v>
      </c>
      <c r="F71" s="203"/>
      <c r="G71" s="203"/>
      <c r="H71" s="50"/>
      <c r="I71" s="24"/>
      <c r="J71" s="46">
        <f t="shared" si="3"/>
        <v>0</v>
      </c>
      <c r="K71" s="52">
        <f>E71*F71</f>
        <v>0</v>
      </c>
      <c r="L71" s="52"/>
      <c r="M71" s="52"/>
      <c r="N71" s="52">
        <f>E71*G71</f>
        <v>0</v>
      </c>
      <c r="O71" s="52"/>
      <c r="P71" s="52"/>
      <c r="Q71" s="60"/>
      <c r="R71" s="60"/>
    </row>
    <row r="72" spans="1:18" x14ac:dyDescent="0.25">
      <c r="A72" s="13"/>
      <c r="B72" s="66" t="s">
        <v>7</v>
      </c>
      <c r="C72" s="48"/>
      <c r="D72" s="45"/>
      <c r="E72" s="45"/>
      <c r="F72" s="204"/>
      <c r="G72" s="204"/>
      <c r="H72" s="46">
        <f>(C71*D71)*H30</f>
        <v>0</v>
      </c>
      <c r="I72" s="24"/>
      <c r="J72" s="46">
        <f t="shared" si="3"/>
        <v>0</v>
      </c>
      <c r="K72" s="52">
        <f>H72*F71</f>
        <v>0</v>
      </c>
      <c r="L72" s="52"/>
      <c r="M72" s="52"/>
      <c r="N72" s="52">
        <f>H72*G71</f>
        <v>0</v>
      </c>
      <c r="O72" s="52"/>
      <c r="P72" s="52"/>
      <c r="Q72" s="64"/>
      <c r="R72" s="60"/>
    </row>
    <row r="73" spans="1:18" x14ac:dyDescent="0.25">
      <c r="A73" s="13"/>
      <c r="B73" s="86" t="s">
        <v>36</v>
      </c>
      <c r="C73" s="48">
        <f>(('18 Months. Jan. ''16 - June ''17'!C73*'3 Months July ''17 - Sept. ''17'!C30)/18)*3</f>
        <v>0</v>
      </c>
      <c r="D73" s="49"/>
      <c r="E73" s="69">
        <f>C73*D73</f>
        <v>0</v>
      </c>
      <c r="F73" s="203"/>
      <c r="G73" s="203"/>
      <c r="H73" s="50"/>
      <c r="I73" s="24"/>
      <c r="J73" s="46">
        <f t="shared" si="3"/>
        <v>0</v>
      </c>
      <c r="K73" s="52">
        <f>E73*F73</f>
        <v>0</v>
      </c>
      <c r="L73" s="52"/>
      <c r="M73" s="52"/>
      <c r="N73" s="52">
        <f>E73*G73</f>
        <v>0</v>
      </c>
      <c r="O73" s="52"/>
      <c r="P73" s="52"/>
      <c r="Q73" s="60"/>
      <c r="R73" s="60"/>
    </row>
    <row r="74" spans="1:18" x14ac:dyDescent="0.25">
      <c r="A74" s="13"/>
      <c r="B74" s="66" t="s">
        <v>7</v>
      </c>
      <c r="C74" s="48"/>
      <c r="D74" s="45"/>
      <c r="E74" s="45"/>
      <c r="F74" s="204"/>
      <c r="G74" s="204"/>
      <c r="H74" s="46">
        <f>(C73*D73)*H30</f>
        <v>0</v>
      </c>
      <c r="I74" s="24"/>
      <c r="J74" s="46">
        <f t="shared" si="3"/>
        <v>0</v>
      </c>
      <c r="K74" s="52">
        <f>H74*F73</f>
        <v>0</v>
      </c>
      <c r="L74" s="52"/>
      <c r="M74" s="52"/>
      <c r="N74" s="52">
        <f>H74*G73</f>
        <v>0</v>
      </c>
      <c r="O74" s="52"/>
      <c r="P74" s="52"/>
      <c r="Q74" s="64"/>
      <c r="R74" s="60"/>
    </row>
    <row r="75" spans="1:18" x14ac:dyDescent="0.25">
      <c r="A75" s="13"/>
      <c r="B75" s="86" t="s">
        <v>37</v>
      </c>
      <c r="C75" s="48">
        <f>(('18 Months. Jan. ''16 - June ''17'!C75*'3 Months July ''17 - Sept. ''17'!C30)/18)*3</f>
        <v>0</v>
      </c>
      <c r="D75" s="49"/>
      <c r="E75" s="69">
        <f>C75*D75</f>
        <v>0</v>
      </c>
      <c r="F75" s="203"/>
      <c r="G75" s="203"/>
      <c r="H75" s="50"/>
      <c r="I75" s="24"/>
      <c r="J75" s="46">
        <f t="shared" si="3"/>
        <v>0</v>
      </c>
      <c r="K75" s="52">
        <f>E75*F75</f>
        <v>0</v>
      </c>
      <c r="L75" s="52"/>
      <c r="M75" s="52"/>
      <c r="N75" s="52">
        <f>E75*G75</f>
        <v>0</v>
      </c>
      <c r="O75" s="52"/>
      <c r="P75" s="52"/>
      <c r="Q75" s="60"/>
      <c r="R75" s="60"/>
    </row>
    <row r="76" spans="1:18" x14ac:dyDescent="0.25">
      <c r="A76" s="13"/>
      <c r="B76" s="66" t="s">
        <v>7</v>
      </c>
      <c r="C76" s="48"/>
      <c r="D76" s="45"/>
      <c r="E76" s="45"/>
      <c r="F76" s="204"/>
      <c r="G76" s="204"/>
      <c r="H76" s="46">
        <f>(C75*D75)*H30</f>
        <v>0</v>
      </c>
      <c r="I76" s="24"/>
      <c r="J76" s="46">
        <f t="shared" si="3"/>
        <v>0</v>
      </c>
      <c r="K76" s="52">
        <f>H76*F75</f>
        <v>0</v>
      </c>
      <c r="L76" s="52"/>
      <c r="M76" s="52"/>
      <c r="N76" s="52">
        <f>H76*G75</f>
        <v>0</v>
      </c>
      <c r="O76" s="52"/>
      <c r="P76" s="52"/>
      <c r="Q76" s="64"/>
      <c r="R76" s="60"/>
    </row>
    <row r="77" spans="1:18" x14ac:dyDescent="0.25">
      <c r="A77" s="13"/>
      <c r="B77" s="86" t="s">
        <v>38</v>
      </c>
      <c r="C77" s="48">
        <f>(('18 Months. Jan. ''16 - June ''17'!C77*'3 Months July ''17 - Sept. ''17'!C30)/18)*3</f>
        <v>0</v>
      </c>
      <c r="D77" s="49"/>
      <c r="E77" s="69">
        <f>C77*D77</f>
        <v>0</v>
      </c>
      <c r="F77" s="203"/>
      <c r="G77" s="203"/>
      <c r="H77" s="50"/>
      <c r="I77" s="24"/>
      <c r="J77" s="46">
        <f t="shared" si="3"/>
        <v>0</v>
      </c>
      <c r="K77" s="52">
        <f>E77*F77</f>
        <v>0</v>
      </c>
      <c r="L77" s="52"/>
      <c r="M77" s="52"/>
      <c r="N77" s="52">
        <f>E77*G77</f>
        <v>0</v>
      </c>
      <c r="O77" s="52"/>
      <c r="P77" s="52"/>
      <c r="Q77" s="60"/>
      <c r="R77" s="60"/>
    </row>
    <row r="78" spans="1:18" x14ac:dyDescent="0.25">
      <c r="A78" s="13"/>
      <c r="B78" s="66" t="s">
        <v>7</v>
      </c>
      <c r="C78" s="48"/>
      <c r="D78" s="45"/>
      <c r="E78" s="45"/>
      <c r="F78" s="204"/>
      <c r="G78" s="204"/>
      <c r="H78" s="46">
        <f>(C77*D77)*H30</f>
        <v>0</v>
      </c>
      <c r="I78" s="24"/>
      <c r="J78" s="46">
        <f t="shared" si="3"/>
        <v>0</v>
      </c>
      <c r="K78" s="52">
        <f>H78*F77</f>
        <v>0</v>
      </c>
      <c r="L78" s="52"/>
      <c r="M78" s="52"/>
      <c r="N78" s="52">
        <f>H78*G77</f>
        <v>0</v>
      </c>
      <c r="O78" s="52"/>
      <c r="P78" s="52"/>
      <c r="Q78" s="64"/>
      <c r="R78" s="60"/>
    </row>
    <row r="79" spans="1:18" x14ac:dyDescent="0.25">
      <c r="A79" s="13"/>
      <c r="B79" s="86" t="s">
        <v>39</v>
      </c>
      <c r="C79" s="48">
        <f>(('18 Months. Jan. ''16 - June ''17'!C79*'3 Months July ''17 - Sept. ''17'!C30)/18)*3</f>
        <v>0</v>
      </c>
      <c r="D79" s="49"/>
      <c r="E79" s="69">
        <f>C79*D79</f>
        <v>0</v>
      </c>
      <c r="F79" s="203"/>
      <c r="G79" s="203"/>
      <c r="H79" s="50"/>
      <c r="I79" s="24"/>
      <c r="J79" s="46">
        <f t="shared" si="3"/>
        <v>0</v>
      </c>
      <c r="K79" s="52">
        <f>E79*F79</f>
        <v>0</v>
      </c>
      <c r="L79" s="52"/>
      <c r="M79" s="52"/>
      <c r="N79" s="52">
        <f>E79*G79</f>
        <v>0</v>
      </c>
      <c r="O79" s="52"/>
      <c r="P79" s="52"/>
      <c r="Q79" s="60"/>
      <c r="R79" s="60"/>
    </row>
    <row r="80" spans="1:18" x14ac:dyDescent="0.25">
      <c r="A80" s="13"/>
      <c r="B80" s="66" t="s">
        <v>7</v>
      </c>
      <c r="C80" s="48"/>
      <c r="D80" s="45"/>
      <c r="E80" s="45"/>
      <c r="F80" s="204"/>
      <c r="G80" s="204"/>
      <c r="H80" s="46">
        <f>(C79*D79)*H30</f>
        <v>0</v>
      </c>
      <c r="I80" s="24"/>
      <c r="J80" s="46">
        <f t="shared" si="3"/>
        <v>0</v>
      </c>
      <c r="K80" s="52">
        <f>H80*F79</f>
        <v>0</v>
      </c>
      <c r="L80" s="52"/>
      <c r="M80" s="52"/>
      <c r="N80" s="52">
        <f>H80*G79</f>
        <v>0</v>
      </c>
      <c r="O80" s="52"/>
      <c r="P80" s="52"/>
      <c r="Q80" s="64"/>
      <c r="R80" s="60"/>
    </row>
    <row r="81" spans="1:18" x14ac:dyDescent="0.25">
      <c r="A81" s="13"/>
      <c r="B81" s="86" t="s">
        <v>40</v>
      </c>
      <c r="C81" s="48">
        <f>(('18 Months. Jan. ''16 - June ''17'!C81*'3 Months July ''17 - Sept. ''17'!C30)/18)*3</f>
        <v>0</v>
      </c>
      <c r="D81" s="49"/>
      <c r="E81" s="69">
        <f>C81*D81</f>
        <v>0</v>
      </c>
      <c r="F81" s="203"/>
      <c r="G81" s="203"/>
      <c r="H81" s="50"/>
      <c r="I81" s="24"/>
      <c r="J81" s="46">
        <f t="shared" si="3"/>
        <v>0</v>
      </c>
      <c r="K81" s="52">
        <f>E81*F81</f>
        <v>0</v>
      </c>
      <c r="L81" s="52"/>
      <c r="M81" s="52"/>
      <c r="N81" s="52">
        <f>E81*G81</f>
        <v>0</v>
      </c>
      <c r="O81" s="52"/>
      <c r="P81" s="52"/>
      <c r="Q81" s="60"/>
      <c r="R81" s="60"/>
    </row>
    <row r="82" spans="1:18" x14ac:dyDescent="0.25">
      <c r="A82" s="13"/>
      <c r="B82" s="66" t="s">
        <v>7</v>
      </c>
      <c r="C82" s="48"/>
      <c r="D82" s="45"/>
      <c r="E82" s="45"/>
      <c r="F82" s="204"/>
      <c r="G82" s="204"/>
      <c r="H82" s="46">
        <f>(C81*D81)*H30</f>
        <v>0</v>
      </c>
      <c r="I82" s="24"/>
      <c r="J82" s="46">
        <f t="shared" si="3"/>
        <v>0</v>
      </c>
      <c r="K82" s="52">
        <f>H82*F81</f>
        <v>0</v>
      </c>
      <c r="L82" s="52"/>
      <c r="M82" s="52"/>
      <c r="N82" s="52">
        <f>H82*G81</f>
        <v>0</v>
      </c>
      <c r="O82" s="52"/>
      <c r="P82" s="52"/>
      <c r="Q82" s="64"/>
      <c r="R82" s="60"/>
    </row>
    <row r="83" spans="1:18" x14ac:dyDescent="0.25">
      <c r="A83" s="13"/>
      <c r="B83" s="86" t="s">
        <v>41</v>
      </c>
      <c r="C83" s="48">
        <f>(('18 Months. Jan. ''16 - June ''17'!C83*'3 Months July ''17 - Sept. ''17'!C30)/18)*3</f>
        <v>0</v>
      </c>
      <c r="D83" s="49"/>
      <c r="E83" s="69">
        <f>C83*D83</f>
        <v>0</v>
      </c>
      <c r="F83" s="203"/>
      <c r="G83" s="203"/>
      <c r="H83" s="50"/>
      <c r="I83" s="24"/>
      <c r="J83" s="46">
        <f t="shared" si="3"/>
        <v>0</v>
      </c>
      <c r="K83" s="52">
        <f>E83*F83</f>
        <v>0</v>
      </c>
      <c r="L83" s="52"/>
      <c r="M83" s="52"/>
      <c r="N83" s="52">
        <f>E83*G83</f>
        <v>0</v>
      </c>
      <c r="O83" s="52"/>
      <c r="P83" s="52"/>
      <c r="Q83" s="60"/>
      <c r="R83" s="60"/>
    </row>
    <row r="84" spans="1:18" x14ac:dyDescent="0.25">
      <c r="A84" s="13"/>
      <c r="B84" s="66" t="s">
        <v>7</v>
      </c>
      <c r="C84" s="48"/>
      <c r="D84" s="45"/>
      <c r="E84" s="45"/>
      <c r="F84" s="204"/>
      <c r="G84" s="204"/>
      <c r="H84" s="46">
        <f>(C83*D83)*H30</f>
        <v>0</v>
      </c>
      <c r="I84" s="24"/>
      <c r="J84" s="46">
        <f t="shared" si="3"/>
        <v>0</v>
      </c>
      <c r="K84" s="52">
        <f>H84*F83</f>
        <v>0</v>
      </c>
      <c r="L84" s="52"/>
      <c r="M84" s="52"/>
      <c r="N84" s="52">
        <f>H84*G83</f>
        <v>0</v>
      </c>
      <c r="O84" s="52"/>
      <c r="P84" s="52"/>
      <c r="Q84" s="64"/>
      <c r="R84" s="60"/>
    </row>
    <row r="85" spans="1:18" x14ac:dyDescent="0.25">
      <c r="A85" s="13"/>
      <c r="B85" s="86" t="s">
        <v>42</v>
      </c>
      <c r="C85" s="48">
        <f>(('18 Months. Jan. ''16 - June ''17'!C85*'3 Months July ''17 - Sept. ''17'!C30)/18)*3</f>
        <v>0</v>
      </c>
      <c r="D85" s="49"/>
      <c r="E85" s="69">
        <f>C85*D85</f>
        <v>0</v>
      </c>
      <c r="F85" s="203"/>
      <c r="G85" s="203"/>
      <c r="H85" s="50"/>
      <c r="I85" s="24"/>
      <c r="J85" s="46">
        <f t="shared" si="3"/>
        <v>0</v>
      </c>
      <c r="K85" s="52">
        <f>E85*F85</f>
        <v>0</v>
      </c>
      <c r="L85" s="52"/>
      <c r="M85" s="52"/>
      <c r="N85" s="52">
        <f>E85*G85</f>
        <v>0</v>
      </c>
      <c r="O85" s="52"/>
      <c r="P85" s="52"/>
      <c r="Q85" s="60"/>
      <c r="R85" s="60"/>
    </row>
    <row r="86" spans="1:18" x14ac:dyDescent="0.25">
      <c r="A86" s="13"/>
      <c r="B86" s="66" t="s">
        <v>7</v>
      </c>
      <c r="C86" s="48"/>
      <c r="D86" s="45"/>
      <c r="E86" s="45"/>
      <c r="F86" s="204"/>
      <c r="G86" s="204"/>
      <c r="H86" s="46">
        <f>(C85*D85)*H30</f>
        <v>0</v>
      </c>
      <c r="I86" s="24"/>
      <c r="J86" s="46">
        <f t="shared" si="3"/>
        <v>0</v>
      </c>
      <c r="K86" s="52">
        <f>H86*F85</f>
        <v>0</v>
      </c>
      <c r="L86" s="52"/>
      <c r="M86" s="52"/>
      <c r="N86" s="52">
        <f>H86*G85</f>
        <v>0</v>
      </c>
      <c r="O86" s="52"/>
      <c r="P86" s="52"/>
      <c r="Q86" s="64"/>
      <c r="R86" s="60"/>
    </row>
    <row r="87" spans="1:18" x14ac:dyDescent="0.25">
      <c r="A87" s="13"/>
      <c r="B87" s="86" t="s">
        <v>43</v>
      </c>
      <c r="C87" s="48">
        <f>(('18 Months. Jan. ''16 - June ''17'!C87*'3 Months July ''17 - Sept. ''17'!C30)/18)*3</f>
        <v>0</v>
      </c>
      <c r="D87" s="49"/>
      <c r="E87" s="69">
        <f>C87*D87</f>
        <v>0</v>
      </c>
      <c r="F87" s="203"/>
      <c r="G87" s="203"/>
      <c r="H87" s="50"/>
      <c r="I87" s="24"/>
      <c r="J87" s="46">
        <f t="shared" si="3"/>
        <v>0</v>
      </c>
      <c r="K87" s="52">
        <f>E87*F87</f>
        <v>0</v>
      </c>
      <c r="L87" s="52"/>
      <c r="M87" s="52"/>
      <c r="N87" s="52">
        <f>E87*G87</f>
        <v>0</v>
      </c>
      <c r="O87" s="52"/>
      <c r="P87" s="52"/>
      <c r="Q87" s="60"/>
      <c r="R87" s="60"/>
    </row>
    <row r="88" spans="1:18" x14ac:dyDescent="0.25">
      <c r="A88" s="13"/>
      <c r="B88" s="66" t="s">
        <v>7</v>
      </c>
      <c r="C88" s="48"/>
      <c r="D88" s="45"/>
      <c r="E88" s="45"/>
      <c r="F88" s="204"/>
      <c r="G88" s="204"/>
      <c r="H88" s="46">
        <f>(C87*D87)*H30</f>
        <v>0</v>
      </c>
      <c r="I88" s="24"/>
      <c r="J88" s="46">
        <f t="shared" si="3"/>
        <v>0</v>
      </c>
      <c r="K88" s="52">
        <f>H88*F87</f>
        <v>0</v>
      </c>
      <c r="L88" s="52"/>
      <c r="M88" s="52"/>
      <c r="N88" s="52">
        <f>H88*G87</f>
        <v>0</v>
      </c>
      <c r="O88" s="52"/>
      <c r="P88" s="52"/>
      <c r="Q88" s="64"/>
      <c r="R88" s="60"/>
    </row>
    <row r="89" spans="1:18" x14ac:dyDescent="0.25">
      <c r="A89" s="13"/>
      <c r="B89" s="86" t="s">
        <v>55</v>
      </c>
      <c r="C89" s="48">
        <f>(('18 Months. Jan. ''16 - June ''17'!C89*'3 Months July ''17 - Sept. ''17'!C30)/18)*3</f>
        <v>0</v>
      </c>
      <c r="D89" s="49"/>
      <c r="E89" s="69">
        <f>C89*D89</f>
        <v>0</v>
      </c>
      <c r="F89" s="203"/>
      <c r="G89" s="203"/>
      <c r="H89" s="50"/>
      <c r="I89" s="24"/>
      <c r="J89" s="46">
        <f t="shared" si="3"/>
        <v>0</v>
      </c>
      <c r="K89" s="52">
        <f>E89*F89</f>
        <v>0</v>
      </c>
      <c r="L89" s="52"/>
      <c r="M89" s="52"/>
      <c r="N89" s="52">
        <f>E89*G89</f>
        <v>0</v>
      </c>
      <c r="O89" s="52"/>
      <c r="P89" s="52"/>
      <c r="Q89" s="60"/>
      <c r="R89" s="60"/>
    </row>
    <row r="90" spans="1:18" x14ac:dyDescent="0.25">
      <c r="A90" s="13"/>
      <c r="B90" s="66" t="s">
        <v>7</v>
      </c>
      <c r="C90" s="48"/>
      <c r="D90" s="45"/>
      <c r="E90" s="45"/>
      <c r="F90" s="204"/>
      <c r="G90" s="204"/>
      <c r="H90" s="46">
        <f>(C89*D89)*H30</f>
        <v>0</v>
      </c>
      <c r="I90" s="24"/>
      <c r="J90" s="46">
        <f t="shared" si="3"/>
        <v>0</v>
      </c>
      <c r="K90" s="52">
        <f>H90*F89</f>
        <v>0</v>
      </c>
      <c r="L90" s="52"/>
      <c r="M90" s="52"/>
      <c r="N90" s="52">
        <f>H90*G89</f>
        <v>0</v>
      </c>
      <c r="O90" s="52"/>
      <c r="P90" s="52"/>
      <c r="Q90" s="64"/>
      <c r="R90" s="60"/>
    </row>
    <row r="91" spans="1:18" x14ac:dyDescent="0.25">
      <c r="A91" s="13"/>
      <c r="B91" s="86" t="s">
        <v>56</v>
      </c>
      <c r="C91" s="48">
        <f>(('18 Months. Jan. ''16 - June ''17'!C91*'3 Months July ''17 - Sept. ''17'!C30)/18)*3</f>
        <v>0</v>
      </c>
      <c r="D91" s="49"/>
      <c r="E91" s="69">
        <f>C91*D91</f>
        <v>0</v>
      </c>
      <c r="F91" s="203"/>
      <c r="G91" s="203"/>
      <c r="H91" s="50"/>
      <c r="I91" s="24"/>
      <c r="J91" s="46">
        <f t="shared" si="3"/>
        <v>0</v>
      </c>
      <c r="K91" s="52">
        <f>E91*F91</f>
        <v>0</v>
      </c>
      <c r="L91" s="52"/>
      <c r="M91" s="52"/>
      <c r="N91" s="52">
        <f>E91*G91</f>
        <v>0</v>
      </c>
      <c r="O91" s="52"/>
      <c r="P91" s="52"/>
      <c r="Q91" s="60"/>
      <c r="R91" s="60"/>
    </row>
    <row r="92" spans="1:18" x14ac:dyDescent="0.25">
      <c r="A92" s="13"/>
      <c r="B92" s="66" t="s">
        <v>7</v>
      </c>
      <c r="C92" s="48"/>
      <c r="D92" s="45"/>
      <c r="E92" s="45"/>
      <c r="F92" s="204"/>
      <c r="G92" s="204"/>
      <c r="H92" s="46">
        <f>(C91*D91)*H30</f>
        <v>0</v>
      </c>
      <c r="I92" s="24"/>
      <c r="J92" s="46">
        <f t="shared" si="3"/>
        <v>0</v>
      </c>
      <c r="K92" s="52">
        <f>H92*F91</f>
        <v>0</v>
      </c>
      <c r="L92" s="52"/>
      <c r="M92" s="52"/>
      <c r="N92" s="52">
        <f>H92*G91</f>
        <v>0</v>
      </c>
      <c r="O92" s="52"/>
      <c r="P92" s="52"/>
      <c r="Q92" s="64"/>
      <c r="R92" s="60"/>
    </row>
    <row r="93" spans="1:18" x14ac:dyDescent="0.25">
      <c r="A93" s="13"/>
      <c r="B93" s="86" t="s">
        <v>57</v>
      </c>
      <c r="C93" s="48">
        <f>(('18 Months. Jan. ''16 - June ''17'!C93*'3 Months July ''17 - Sept. ''17'!C30)/18)*3</f>
        <v>0</v>
      </c>
      <c r="D93" s="49"/>
      <c r="E93" s="69">
        <f>C93*D93</f>
        <v>0</v>
      </c>
      <c r="F93" s="203"/>
      <c r="G93" s="203"/>
      <c r="H93" s="50"/>
      <c r="I93" s="24"/>
      <c r="J93" s="46">
        <f t="shared" si="3"/>
        <v>0</v>
      </c>
      <c r="K93" s="52">
        <f>E93*F93</f>
        <v>0</v>
      </c>
      <c r="L93" s="52"/>
      <c r="M93" s="52"/>
      <c r="N93" s="52">
        <f>E93*G93</f>
        <v>0</v>
      </c>
      <c r="O93" s="52"/>
      <c r="P93" s="52"/>
      <c r="Q93" s="60"/>
      <c r="R93" s="60"/>
    </row>
    <row r="94" spans="1:18" x14ac:dyDescent="0.25">
      <c r="A94" s="13"/>
      <c r="B94" s="66" t="s">
        <v>7</v>
      </c>
      <c r="C94" s="48"/>
      <c r="D94" s="45"/>
      <c r="E94" s="45"/>
      <c r="F94" s="204"/>
      <c r="G94" s="204"/>
      <c r="H94" s="46">
        <f>(C93*D93)*H30</f>
        <v>0</v>
      </c>
      <c r="I94" s="24"/>
      <c r="J94" s="46">
        <f t="shared" si="3"/>
        <v>0</v>
      </c>
      <c r="K94" s="52">
        <f>H94*F93</f>
        <v>0</v>
      </c>
      <c r="L94" s="52"/>
      <c r="M94" s="52"/>
      <c r="N94" s="52">
        <f>H94*G93</f>
        <v>0</v>
      </c>
      <c r="O94" s="52"/>
      <c r="P94" s="52"/>
      <c r="Q94" s="64"/>
      <c r="R94" s="60"/>
    </row>
    <row r="95" spans="1:18" x14ac:dyDescent="0.25">
      <c r="A95" s="13"/>
      <c r="B95" s="179"/>
      <c r="C95" s="191"/>
      <c r="D95" s="180"/>
      <c r="E95" s="180"/>
      <c r="F95" s="209"/>
      <c r="G95" s="209"/>
      <c r="H95" s="192"/>
      <c r="I95" s="24"/>
      <c r="J95" s="194"/>
      <c r="K95" s="194"/>
      <c r="L95" s="194"/>
      <c r="M95" s="194"/>
      <c r="N95" s="194"/>
      <c r="O95" s="194"/>
      <c r="P95" s="194"/>
      <c r="Q95" s="195"/>
      <c r="R95" s="196"/>
    </row>
    <row r="96" spans="1:18" ht="18.75" x14ac:dyDescent="0.25">
      <c r="A96" s="13"/>
      <c r="B96" s="566" t="s">
        <v>160</v>
      </c>
      <c r="C96" s="44"/>
      <c r="D96" s="215">
        <f>SUM(D30:D94)</f>
        <v>0</v>
      </c>
      <c r="E96" s="65"/>
      <c r="F96" s="219">
        <f>SUM(F55:F94)</f>
        <v>0</v>
      </c>
      <c r="G96" s="220">
        <f>SUM(G55:G93)</f>
        <v>0</v>
      </c>
      <c r="H96" s="46"/>
      <c r="I96" s="24"/>
      <c r="J96" s="194"/>
      <c r="K96" s="194"/>
      <c r="L96" s="194"/>
      <c r="M96" s="194"/>
      <c r="N96" s="194"/>
      <c r="O96" s="194"/>
      <c r="P96" s="194"/>
      <c r="Q96" s="195"/>
      <c r="R96" s="196"/>
    </row>
    <row r="97" spans="1:21" ht="33" x14ac:dyDescent="0.25">
      <c r="A97" s="13"/>
      <c r="B97" s="566"/>
      <c r="C97" s="44"/>
      <c r="D97" s="286" t="s">
        <v>161</v>
      </c>
      <c r="E97" s="286"/>
      <c r="F97" s="216" t="s">
        <v>162</v>
      </c>
      <c r="G97" s="216" t="s">
        <v>157</v>
      </c>
      <c r="H97" s="46"/>
      <c r="I97" s="24"/>
      <c r="J97" s="194"/>
      <c r="K97" s="194"/>
      <c r="L97" s="194"/>
      <c r="M97" s="194"/>
      <c r="N97" s="194"/>
      <c r="O97" s="194"/>
      <c r="P97" s="194"/>
      <c r="Q97" s="195"/>
      <c r="R97" s="196"/>
    </row>
    <row r="98" spans="1:21" ht="16.5" x14ac:dyDescent="0.25">
      <c r="A98" s="13"/>
      <c r="B98" s="179"/>
      <c r="C98" s="213"/>
      <c r="D98" s="287"/>
      <c r="E98" s="287"/>
      <c r="F98" s="288"/>
      <c r="G98" s="288"/>
      <c r="H98" s="214"/>
      <c r="I98" s="24"/>
      <c r="J98" s="194"/>
      <c r="K98" s="194"/>
      <c r="L98" s="194"/>
      <c r="M98" s="194"/>
      <c r="N98" s="194"/>
      <c r="O98" s="194"/>
      <c r="P98" s="194"/>
      <c r="Q98" s="195"/>
      <c r="R98" s="196"/>
    </row>
    <row r="99" spans="1:21" ht="20.25" x14ac:dyDescent="0.25">
      <c r="A99" s="13"/>
      <c r="B99" s="193" t="s">
        <v>158</v>
      </c>
      <c r="C99" s="190"/>
      <c r="D99" s="188"/>
      <c r="E99" s="188"/>
      <c r="F99" s="206"/>
      <c r="G99" s="206"/>
      <c r="H99" s="189"/>
      <c r="I99" s="24"/>
      <c r="J99" s="46"/>
      <c r="K99" s="52"/>
      <c r="L99" s="52"/>
      <c r="M99" s="52"/>
      <c r="N99" s="52"/>
      <c r="O99" s="52"/>
      <c r="P99" s="52"/>
      <c r="Q99" s="64"/>
      <c r="R99" s="60"/>
    </row>
    <row r="100" spans="1:21" x14ac:dyDescent="0.25">
      <c r="A100" s="567" t="s">
        <v>135</v>
      </c>
      <c r="B100" s="86" t="s">
        <v>18</v>
      </c>
      <c r="C100" s="184">
        <f>(('18 Months. Jan. ''16 - June ''17'!C100*C30)/18)*3</f>
        <v>0</v>
      </c>
      <c r="D100" s="185"/>
      <c r="E100" s="186">
        <f>C100*D100</f>
        <v>0</v>
      </c>
      <c r="F100" s="217"/>
      <c r="G100" s="217"/>
      <c r="H100" s="187"/>
      <c r="I100" s="24"/>
      <c r="J100" s="46">
        <f>SUM(K100:R100)</f>
        <v>0</v>
      </c>
      <c r="K100" s="52">
        <f>E100</f>
        <v>0</v>
      </c>
      <c r="L100" s="194"/>
      <c r="M100" s="52"/>
      <c r="N100" s="194"/>
      <c r="O100" s="52"/>
      <c r="P100" s="52"/>
      <c r="Q100" s="64"/>
      <c r="R100" s="60"/>
    </row>
    <row r="101" spans="1:21" x14ac:dyDescent="0.25">
      <c r="A101" s="568"/>
      <c r="B101" s="177" t="s">
        <v>7</v>
      </c>
      <c r="C101" s="44"/>
      <c r="D101" s="45"/>
      <c r="E101" s="45"/>
      <c r="F101" s="218"/>
      <c r="G101" s="218"/>
      <c r="H101" s="46">
        <f>(C100*D100)*H30</f>
        <v>0</v>
      </c>
      <c r="I101" s="24"/>
      <c r="J101" s="46">
        <f>SUM(K101:R101)</f>
        <v>0</v>
      </c>
      <c r="K101" s="52">
        <f>H101</f>
        <v>0</v>
      </c>
      <c r="L101" s="194"/>
      <c r="M101" s="52"/>
      <c r="N101" s="194"/>
      <c r="O101" s="52"/>
      <c r="P101" s="52"/>
      <c r="Q101" s="64"/>
      <c r="R101" s="60"/>
    </row>
    <row r="102" spans="1:21" x14ac:dyDescent="0.25">
      <c r="A102" s="13"/>
      <c r="B102" s="86" t="s">
        <v>44</v>
      </c>
      <c r="C102" s="48">
        <f>(('18 Months. Jan. ''16 - June ''17'!C102*'3 Months July ''17 - Sept. ''17'!C30)/18)*3</f>
        <v>0</v>
      </c>
      <c r="D102" s="49"/>
      <c r="E102" s="69">
        <f>C102*D102</f>
        <v>0</v>
      </c>
      <c r="F102" s="203"/>
      <c r="G102" s="203"/>
      <c r="H102" s="50"/>
      <c r="I102" s="24"/>
      <c r="J102" s="46">
        <f>SUM(K102:R102)</f>
        <v>0</v>
      </c>
      <c r="K102" s="52">
        <f>E102*F102</f>
        <v>0</v>
      </c>
      <c r="L102" s="52"/>
      <c r="M102" s="52"/>
      <c r="N102" s="52">
        <f>E102*G102</f>
        <v>0</v>
      </c>
      <c r="O102" s="52"/>
      <c r="P102" s="52"/>
      <c r="Q102" s="60"/>
      <c r="R102" s="60"/>
    </row>
    <row r="103" spans="1:21" ht="16.5" thickBot="1" x14ac:dyDescent="0.3">
      <c r="A103" s="13"/>
      <c r="B103" s="66" t="s">
        <v>7</v>
      </c>
      <c r="C103" s="44"/>
      <c r="D103" s="65"/>
      <c r="E103" s="65"/>
      <c r="F103" s="210"/>
      <c r="G103" s="210"/>
      <c r="H103" s="46">
        <f>(C102*D102)*H30</f>
        <v>0</v>
      </c>
      <c r="I103" s="24"/>
      <c r="J103" s="46">
        <f>SUM(K103:R103)</f>
        <v>0</v>
      </c>
      <c r="K103" s="52">
        <f>H103*F102</f>
        <v>0</v>
      </c>
      <c r="L103" s="52"/>
      <c r="M103" s="52"/>
      <c r="N103" s="52">
        <f>H103*G102</f>
        <v>0</v>
      </c>
      <c r="O103" s="52"/>
      <c r="P103" s="52"/>
      <c r="Q103" s="64"/>
      <c r="R103" s="60"/>
    </row>
    <row r="104" spans="1:21" ht="21" thickBot="1" x14ac:dyDescent="0.35">
      <c r="B104" s="498" t="s">
        <v>193</v>
      </c>
      <c r="C104" s="499"/>
      <c r="D104" s="499"/>
      <c r="E104" s="499"/>
      <c r="F104" s="499"/>
      <c r="G104" s="499"/>
      <c r="H104" s="500"/>
      <c r="I104" s="54"/>
      <c r="J104" s="70">
        <f t="shared" ref="J104:R104" si="4">SUM(J31:J103)</f>
        <v>0</v>
      </c>
      <c r="K104" s="70">
        <f t="shared" si="4"/>
        <v>0</v>
      </c>
      <c r="L104" s="70">
        <f t="shared" si="4"/>
        <v>0</v>
      </c>
      <c r="M104" s="70">
        <f t="shared" si="4"/>
        <v>0</v>
      </c>
      <c r="N104" s="70">
        <f t="shared" si="4"/>
        <v>0</v>
      </c>
      <c r="O104" s="70">
        <f t="shared" si="4"/>
        <v>0</v>
      </c>
      <c r="P104" s="70">
        <f t="shared" si="4"/>
        <v>0</v>
      </c>
      <c r="Q104" s="70">
        <f t="shared" si="4"/>
        <v>0</v>
      </c>
      <c r="R104" s="70">
        <f t="shared" si="4"/>
        <v>0</v>
      </c>
    </row>
    <row r="105" spans="1:21" x14ac:dyDescent="0.25">
      <c r="A105" s="8"/>
      <c r="B105" s="14"/>
      <c r="C105" s="55"/>
      <c r="H105" s="54"/>
      <c r="I105" s="54"/>
      <c r="J105" s="53"/>
      <c r="K105" s="52"/>
      <c r="L105" s="52"/>
      <c r="M105" s="52"/>
      <c r="N105" s="52"/>
      <c r="O105" s="52"/>
      <c r="P105" s="52"/>
      <c r="Q105" s="60"/>
      <c r="R105" s="5"/>
    </row>
    <row r="106" spans="1:21" x14ac:dyDescent="0.25">
      <c r="A106" s="8"/>
      <c r="B106" s="15"/>
      <c r="C106" s="55"/>
      <c r="H106" s="54"/>
      <c r="I106" s="54"/>
      <c r="J106" s="43"/>
      <c r="K106" s="25"/>
      <c r="L106" s="25"/>
      <c r="M106" s="25"/>
      <c r="N106" s="25"/>
      <c r="O106" s="25"/>
      <c r="P106" s="25"/>
    </row>
    <row r="107" spans="1:21" ht="16.5" thickBot="1" x14ac:dyDescent="0.3">
      <c r="H107" s="54"/>
      <c r="I107" s="54"/>
      <c r="J107" s="305" t="s">
        <v>5</v>
      </c>
      <c r="K107" s="577" t="str">
        <f t="shared" ref="K107:R107" si="5">K27</f>
        <v>Healthy Families General Fund       (3 Months)</v>
      </c>
      <c r="L107" s="544" t="str">
        <f t="shared" si="5"/>
        <v>Medicaid</v>
      </c>
      <c r="M107" s="544" t="str">
        <f t="shared" si="5"/>
        <v>Title IV-B2 Family Support Funds</v>
      </c>
      <c r="N107" s="544" t="str">
        <f t="shared" si="5"/>
        <v>MIECHV</v>
      </c>
      <c r="O107" s="544" t="str">
        <f t="shared" si="5"/>
        <v>County General Fund</v>
      </c>
      <c r="P107" s="544" t="str">
        <f t="shared" si="5"/>
        <v>Fundraising</v>
      </c>
      <c r="Q107" s="576" t="str">
        <f t="shared" si="5"/>
        <v xml:space="preserve">Foundation </v>
      </c>
      <c r="R107" s="576" t="str">
        <f t="shared" si="5"/>
        <v>Other</v>
      </c>
    </row>
    <row r="108" spans="1:21" ht="32.25" thickBot="1" x14ac:dyDescent="0.3">
      <c r="A108" s="512" t="s">
        <v>190</v>
      </c>
      <c r="B108" s="512"/>
      <c r="C108" s="289" t="s">
        <v>169</v>
      </c>
      <c r="D108" s="176"/>
      <c r="E108" s="176"/>
      <c r="F108" s="201"/>
      <c r="G108" s="201"/>
      <c r="H108" s="175"/>
      <c r="I108" s="175"/>
      <c r="J108" s="306" t="s">
        <v>1</v>
      </c>
      <c r="K108" s="577"/>
      <c r="L108" s="544"/>
      <c r="M108" s="544"/>
      <c r="N108" s="544"/>
      <c r="O108" s="544"/>
      <c r="P108" s="544"/>
      <c r="Q108" s="576"/>
      <c r="R108" s="576"/>
      <c r="S108" s="75"/>
      <c r="T108" s="172"/>
    </row>
    <row r="109" spans="1:21" ht="21" thickBot="1" x14ac:dyDescent="0.3">
      <c r="A109" s="269"/>
      <c r="B109" s="269"/>
      <c r="C109" s="270"/>
      <c r="D109" s="98"/>
      <c r="E109" s="98"/>
      <c r="F109" s="226"/>
      <c r="G109" s="226"/>
      <c r="H109" s="167"/>
      <c r="I109" s="167"/>
      <c r="J109" s="270"/>
      <c r="K109" s="270"/>
      <c r="L109" s="270"/>
      <c r="M109" s="270"/>
      <c r="N109" s="270"/>
      <c r="O109" s="270"/>
      <c r="P109" s="270"/>
      <c r="Q109" s="271"/>
      <c r="R109" s="271"/>
      <c r="S109" s="272"/>
      <c r="T109" s="273"/>
      <c r="U109" s="73"/>
    </row>
    <row r="110" spans="1:21" ht="20.25" thickBot="1" x14ac:dyDescent="0.35">
      <c r="A110" s="274" t="s">
        <v>179</v>
      </c>
      <c r="B110" s="275" t="s">
        <v>8</v>
      </c>
      <c r="C110" s="276" t="s">
        <v>75</v>
      </c>
      <c r="D110" s="277" t="s">
        <v>76</v>
      </c>
      <c r="E110" s="277" t="s">
        <v>81</v>
      </c>
      <c r="F110" s="278"/>
      <c r="G110" s="278"/>
      <c r="H110" s="279" t="s">
        <v>75</v>
      </c>
      <c r="I110" s="280"/>
      <c r="J110" s="281"/>
      <c r="K110" s="282"/>
      <c r="L110" s="282"/>
      <c r="M110" s="282"/>
      <c r="N110" s="282"/>
      <c r="O110" s="282"/>
      <c r="P110" s="282"/>
      <c r="Q110" s="283"/>
      <c r="R110" s="283"/>
      <c r="S110" s="284"/>
      <c r="T110" s="285"/>
      <c r="U110" s="285"/>
    </row>
    <row r="111" spans="1:21" x14ac:dyDescent="0.25">
      <c r="A111" s="11"/>
      <c r="B111" s="79" t="s">
        <v>70</v>
      </c>
      <c r="C111" s="149">
        <f>'18 Months. Jan. ''16 - June ''17'!C111</f>
        <v>0</v>
      </c>
      <c r="D111" s="233" t="s">
        <v>77</v>
      </c>
      <c r="E111" s="131">
        <v>1</v>
      </c>
      <c r="F111" s="478"/>
      <c r="G111" s="479"/>
      <c r="H111" s="52">
        <f>C111*E111</f>
        <v>0</v>
      </c>
      <c r="J111" s="52">
        <f t="shared" ref="J111:J118" si="6">SUM(K111:R111)</f>
        <v>0</v>
      </c>
      <c r="K111" s="52"/>
      <c r="L111" s="52"/>
      <c r="M111" s="52"/>
      <c r="N111" s="52"/>
      <c r="O111" s="52"/>
      <c r="P111" s="52"/>
      <c r="Q111" s="52"/>
      <c r="R111" s="127"/>
    </row>
    <row r="112" spans="1:21" x14ac:dyDescent="0.25">
      <c r="A112" s="11"/>
      <c r="B112" s="60" t="s">
        <v>194</v>
      </c>
      <c r="C112" s="150"/>
      <c r="D112" s="233" t="s">
        <v>78</v>
      </c>
      <c r="E112" s="131">
        <f>COUNT(E31:E102)</f>
        <v>34</v>
      </c>
      <c r="F112" s="478"/>
      <c r="G112" s="479"/>
      <c r="H112" s="52">
        <f>C112*E112</f>
        <v>0</v>
      </c>
      <c r="J112" s="52">
        <f t="shared" si="6"/>
        <v>0</v>
      </c>
      <c r="K112" s="46"/>
      <c r="L112" s="52"/>
      <c r="M112" s="52"/>
      <c r="N112" s="52"/>
      <c r="O112" s="52"/>
      <c r="P112" s="52"/>
      <c r="Q112" s="52"/>
      <c r="R112" s="127"/>
    </row>
    <row r="113" spans="1:19" x14ac:dyDescent="0.25">
      <c r="A113" s="11"/>
      <c r="B113" s="60" t="s">
        <v>65</v>
      </c>
      <c r="C113" s="149">
        <f>'18 Months. Jan. ''16 - June ''17'!C113</f>
        <v>0</v>
      </c>
      <c r="D113" s="233" t="s">
        <v>176</v>
      </c>
      <c r="E113" s="131">
        <f>COUNT(E31:E102)</f>
        <v>34</v>
      </c>
      <c r="F113" s="478"/>
      <c r="G113" s="479"/>
      <c r="H113" s="52">
        <f>(C113*E113)*3</f>
        <v>0</v>
      </c>
      <c r="J113" s="52">
        <f t="shared" si="6"/>
        <v>0</v>
      </c>
      <c r="K113" s="46"/>
      <c r="L113" s="46"/>
      <c r="M113" s="52"/>
      <c r="N113" s="52"/>
      <c r="O113" s="52"/>
      <c r="P113" s="52"/>
      <c r="Q113" s="52"/>
      <c r="R113" s="127"/>
    </row>
    <row r="114" spans="1:19" ht="16.5" thickBot="1" x14ac:dyDescent="0.3">
      <c r="A114" s="11"/>
      <c r="B114" s="79" t="s">
        <v>71</v>
      </c>
      <c r="C114" s="149">
        <f>'18 Months. Jan. ''16 - June ''17'!C114</f>
        <v>0</v>
      </c>
      <c r="D114" s="233" t="s">
        <v>177</v>
      </c>
      <c r="E114" s="235">
        <f>C11</f>
        <v>0</v>
      </c>
      <c r="F114" s="478"/>
      <c r="G114" s="479"/>
      <c r="H114" s="52">
        <f>(C114*E114)*3</f>
        <v>0</v>
      </c>
      <c r="J114" s="52">
        <f t="shared" si="6"/>
        <v>0</v>
      </c>
      <c r="K114" s="46"/>
      <c r="L114" s="46"/>
      <c r="M114" s="52"/>
      <c r="N114" s="52"/>
      <c r="O114" s="52"/>
      <c r="P114" s="52"/>
      <c r="Q114" s="52"/>
      <c r="R114" s="127"/>
    </row>
    <row r="115" spans="1:19" ht="60.75" thickBot="1" x14ac:dyDescent="0.3">
      <c r="A115" s="232" t="s">
        <v>178</v>
      </c>
      <c r="B115" s="236" t="s">
        <v>195</v>
      </c>
      <c r="C115" s="149"/>
      <c r="D115" s="237" t="s">
        <v>196</v>
      </c>
      <c r="E115" s="238"/>
      <c r="F115" s="480" t="s">
        <v>197</v>
      </c>
      <c r="G115" s="481"/>
      <c r="H115" s="239">
        <f>C115*E115</f>
        <v>0</v>
      </c>
      <c r="J115" s="52">
        <f t="shared" si="6"/>
        <v>0</v>
      </c>
      <c r="K115" s="46"/>
      <c r="L115" s="46"/>
      <c r="M115" s="52"/>
      <c r="N115" s="52"/>
      <c r="O115" s="52"/>
      <c r="P115" s="52"/>
      <c r="Q115" s="52"/>
      <c r="R115" s="127"/>
    </row>
    <row r="116" spans="1:19" ht="47.25" x14ac:dyDescent="0.25">
      <c r="A116" s="11"/>
      <c r="B116" s="228" t="s">
        <v>225</v>
      </c>
      <c r="C116" s="149">
        <f>'18 Months. Jan. ''16 - June ''17'!C116</f>
        <v>0</v>
      </c>
      <c r="D116" s="233" t="s">
        <v>180</v>
      </c>
      <c r="E116" s="240">
        <f>C11</f>
        <v>0</v>
      </c>
      <c r="F116" s="501" t="s">
        <v>183</v>
      </c>
      <c r="G116" s="502"/>
      <c r="H116" s="52">
        <f>(C116*E116)*3</f>
        <v>0</v>
      </c>
      <c r="J116" s="52">
        <f t="shared" si="6"/>
        <v>0</v>
      </c>
      <c r="K116" s="46"/>
      <c r="L116" s="46"/>
      <c r="M116" s="52"/>
      <c r="N116" s="52"/>
      <c r="O116" s="52"/>
      <c r="P116" s="52"/>
      <c r="Q116" s="52"/>
      <c r="R116" s="127"/>
    </row>
    <row r="117" spans="1:19" ht="16.5" thickBot="1" x14ac:dyDescent="0.3">
      <c r="A117" s="13"/>
      <c r="B117" s="249" t="s">
        <v>82</v>
      </c>
      <c r="C117" s="149">
        <f>'18 Months. Jan. ''16 - June ''17'!C117</f>
        <v>0</v>
      </c>
      <c r="D117" s="246" t="s">
        <v>68</v>
      </c>
      <c r="E117" s="65">
        <v>3</v>
      </c>
      <c r="F117" s="503" t="s">
        <v>181</v>
      </c>
      <c r="G117" s="504"/>
      <c r="H117" s="46">
        <f>C117*E117</f>
        <v>0</v>
      </c>
      <c r="J117" s="52">
        <f t="shared" si="6"/>
        <v>0</v>
      </c>
      <c r="K117" s="52"/>
      <c r="L117" s="52"/>
      <c r="M117" s="52"/>
      <c r="N117" s="52"/>
      <c r="O117" s="52"/>
      <c r="P117" s="52"/>
      <c r="Q117" s="52"/>
      <c r="R117" s="127"/>
    </row>
    <row r="118" spans="1:19" x14ac:dyDescent="0.25">
      <c r="A118" s="562" t="s">
        <v>171</v>
      </c>
      <c r="B118" s="251" t="s">
        <v>172</v>
      </c>
      <c r="C118" s="247">
        <v>0.55000000000000004</v>
      </c>
      <c r="D118" s="233" t="s">
        <v>83</v>
      </c>
      <c r="E118" s="131">
        <f>COUNT(E55:E94)</f>
        <v>20</v>
      </c>
      <c r="F118" s="565"/>
      <c r="G118" s="565"/>
      <c r="H118" s="52">
        <f>((C119*C118)*E118)*18</f>
        <v>39600.000000000007</v>
      </c>
      <c r="J118" s="52">
        <f t="shared" si="6"/>
        <v>0</v>
      </c>
      <c r="K118" s="52"/>
      <c r="L118" s="52"/>
      <c r="M118" s="52"/>
      <c r="N118" s="52"/>
      <c r="O118" s="52"/>
      <c r="P118" s="52"/>
      <c r="Q118" s="52"/>
      <c r="R118" s="127"/>
    </row>
    <row r="119" spans="1:19" x14ac:dyDescent="0.25">
      <c r="A119" s="563"/>
      <c r="B119" s="252" t="s">
        <v>170</v>
      </c>
      <c r="C119" s="248">
        <f>'18 Months. Jan. ''16 - June ''17'!C119</f>
        <v>200</v>
      </c>
      <c r="D119" s="233" t="s">
        <v>84</v>
      </c>
      <c r="E119" s="241">
        <f>C119*C118</f>
        <v>110.00000000000001</v>
      </c>
      <c r="F119" s="565"/>
      <c r="G119" s="565"/>
      <c r="H119" s="242" t="s">
        <v>85</v>
      </c>
      <c r="J119" s="77"/>
      <c r="K119" s="77"/>
      <c r="L119" s="77"/>
      <c r="M119" s="77"/>
      <c r="N119" s="77"/>
      <c r="O119" s="77"/>
      <c r="P119" s="77"/>
      <c r="Q119" s="77"/>
      <c r="R119" s="128"/>
    </row>
    <row r="120" spans="1:19" x14ac:dyDescent="0.25">
      <c r="A120" s="563"/>
      <c r="B120" s="253" t="s">
        <v>173</v>
      </c>
      <c r="C120" s="247">
        <v>0.55000000000000004</v>
      </c>
      <c r="D120" s="233" t="s">
        <v>83</v>
      </c>
      <c r="E120" s="131">
        <f>COUNT(D45:D53)</f>
        <v>0</v>
      </c>
      <c r="F120" s="565"/>
      <c r="G120" s="565"/>
      <c r="H120" s="52">
        <f>((C121*C120)*E120)*18</f>
        <v>0</v>
      </c>
      <c r="J120" s="52">
        <f>SUM(K120:R120)</f>
        <v>0</v>
      </c>
      <c r="K120" s="52"/>
      <c r="L120" s="52"/>
      <c r="M120" s="52"/>
      <c r="N120" s="52"/>
      <c r="O120" s="52"/>
      <c r="P120" s="52"/>
      <c r="Q120" s="52"/>
      <c r="R120" s="127"/>
    </row>
    <row r="121" spans="1:19" x14ac:dyDescent="0.25">
      <c r="A121" s="563"/>
      <c r="B121" s="252" t="s">
        <v>170</v>
      </c>
      <c r="C121" s="248">
        <f>'18 Months. Jan. ''16 - June ''17'!C121</f>
        <v>0</v>
      </c>
      <c r="D121" s="233" t="s">
        <v>84</v>
      </c>
      <c r="E121" s="241">
        <f>C121*C120</f>
        <v>0</v>
      </c>
      <c r="F121" s="565"/>
      <c r="G121" s="565"/>
      <c r="H121" s="242" t="s">
        <v>85</v>
      </c>
      <c r="J121" s="77"/>
      <c r="K121" s="77"/>
      <c r="L121" s="52"/>
      <c r="M121" s="52"/>
      <c r="N121" s="52"/>
      <c r="O121" s="52"/>
      <c r="P121" s="52"/>
      <c r="Q121" s="52"/>
      <c r="R121" s="127"/>
    </row>
    <row r="122" spans="1:19" x14ac:dyDescent="0.25">
      <c r="A122" s="563"/>
      <c r="B122" s="254" t="s">
        <v>174</v>
      </c>
      <c r="C122" s="247">
        <v>0.55000000000000004</v>
      </c>
      <c r="D122" s="233" t="s">
        <v>83</v>
      </c>
      <c r="E122" s="131">
        <f>COUNT(E31:E43)</f>
        <v>7</v>
      </c>
      <c r="F122" s="565"/>
      <c r="G122" s="565"/>
      <c r="H122" s="52">
        <f>((C123*C122)*E122)*18</f>
        <v>0</v>
      </c>
      <c r="J122" s="52">
        <f>SUM(K122:R122)</f>
        <v>0</v>
      </c>
      <c r="K122" s="52"/>
      <c r="L122" s="52"/>
      <c r="M122" s="52"/>
      <c r="N122" s="52"/>
      <c r="O122" s="52"/>
      <c r="P122" s="52"/>
      <c r="Q122" s="52"/>
      <c r="R122" s="127"/>
    </row>
    <row r="123" spans="1:19" ht="16.5" thickBot="1" x14ac:dyDescent="0.3">
      <c r="A123" s="564"/>
      <c r="B123" s="255" t="s">
        <v>170</v>
      </c>
      <c r="C123" s="248">
        <f>'18 Months. Jan. ''16 - June ''17'!C123</f>
        <v>0</v>
      </c>
      <c r="D123" s="233" t="s">
        <v>84</v>
      </c>
      <c r="E123" s="241">
        <f>C123*C122</f>
        <v>0</v>
      </c>
      <c r="F123" s="565"/>
      <c r="G123" s="565"/>
      <c r="H123" s="242" t="s">
        <v>85</v>
      </c>
      <c r="J123" s="77"/>
      <c r="K123" s="77"/>
      <c r="L123" s="77"/>
      <c r="M123" s="77"/>
      <c r="N123" s="77"/>
      <c r="O123" s="77"/>
      <c r="P123" s="77"/>
      <c r="Q123" s="77"/>
      <c r="R123" s="128"/>
    </row>
    <row r="124" spans="1:19" x14ac:dyDescent="0.25">
      <c r="A124" s="11"/>
      <c r="B124" s="250" t="s">
        <v>72</v>
      </c>
      <c r="C124" s="150">
        <f>'18 Months. Jan. ''16 - June ''17'!C124</f>
        <v>0</v>
      </c>
      <c r="D124" s="233" t="s">
        <v>176</v>
      </c>
      <c r="E124" s="131">
        <f>COUNT(E31:E102)</f>
        <v>34</v>
      </c>
      <c r="F124" s="478"/>
      <c r="G124" s="479"/>
      <c r="H124" s="52">
        <f>(C124*E124)*3</f>
        <v>0</v>
      </c>
      <c r="J124" s="52">
        <f t="shared" ref="J124:J133" si="7">SUM(K124:R124)</f>
        <v>0</v>
      </c>
      <c r="K124" s="52"/>
      <c r="L124" s="52"/>
      <c r="M124" s="52"/>
      <c r="N124" s="52"/>
      <c r="O124" s="52"/>
      <c r="P124" s="52"/>
      <c r="Q124" s="52"/>
      <c r="R124" s="127"/>
    </row>
    <row r="125" spans="1:19" ht="16.5" thickBot="1" x14ac:dyDescent="0.3">
      <c r="A125" s="11"/>
      <c r="B125" s="249" t="s">
        <v>69</v>
      </c>
      <c r="C125" s="150">
        <f>'18 Months. Jan. ''16 - June ''17'!C125</f>
        <v>0</v>
      </c>
      <c r="D125" s="233" t="s">
        <v>79</v>
      </c>
      <c r="E125" s="131">
        <f>E112</f>
        <v>34</v>
      </c>
      <c r="F125" s="478"/>
      <c r="G125" s="479"/>
      <c r="H125" s="52">
        <f>(E125*C125)*0.25</f>
        <v>0</v>
      </c>
      <c r="J125" s="52">
        <f t="shared" si="7"/>
        <v>0</v>
      </c>
      <c r="K125" s="52"/>
      <c r="L125" s="52"/>
      <c r="M125" s="52"/>
      <c r="N125" s="52"/>
      <c r="O125" s="52"/>
      <c r="P125" s="52"/>
      <c r="Q125" s="52"/>
      <c r="R125" s="127"/>
    </row>
    <row r="126" spans="1:19" s="1" customFormat="1" ht="66" customHeight="1" thickBot="1" x14ac:dyDescent="0.25">
      <c r="A126" s="324" t="s">
        <v>229</v>
      </c>
      <c r="B126" s="230" t="s">
        <v>226</v>
      </c>
      <c r="C126" s="325"/>
      <c r="D126" s="237" t="s">
        <v>227</v>
      </c>
      <c r="E126" s="238"/>
      <c r="F126" s="470" t="s">
        <v>228</v>
      </c>
      <c r="G126" s="470"/>
      <c r="H126" s="239">
        <f>C126*E126</f>
        <v>0</v>
      </c>
      <c r="I126" s="231"/>
      <c r="J126" s="239">
        <f t="shared" si="7"/>
        <v>0</v>
      </c>
      <c r="K126" s="239"/>
      <c r="L126" s="239"/>
      <c r="M126" s="239"/>
      <c r="N126" s="239"/>
      <c r="O126" s="239"/>
      <c r="P126" s="239"/>
      <c r="Q126" s="239"/>
      <c r="R126" s="326"/>
      <c r="S126" s="309"/>
    </row>
    <row r="127" spans="1:19" ht="39" customHeight="1" x14ac:dyDescent="0.25">
      <c r="A127" s="572" t="s">
        <v>185</v>
      </c>
      <c r="B127" s="258" t="s">
        <v>73</v>
      </c>
      <c r="C127" s="256"/>
      <c r="D127" s="237" t="s">
        <v>86</v>
      </c>
      <c r="E127" s="131"/>
      <c r="F127" s="574" t="s">
        <v>199</v>
      </c>
      <c r="G127" s="575"/>
      <c r="H127" s="52">
        <f>C127*E127</f>
        <v>0</v>
      </c>
      <c r="J127" s="52">
        <f t="shared" si="7"/>
        <v>0</v>
      </c>
      <c r="K127" s="52"/>
      <c r="L127" s="52"/>
      <c r="M127" s="52"/>
      <c r="N127" s="52"/>
      <c r="O127" s="52"/>
      <c r="P127" s="52"/>
      <c r="Q127" s="52"/>
      <c r="R127" s="127"/>
    </row>
    <row r="128" spans="1:19" ht="54" customHeight="1" thickBot="1" x14ac:dyDescent="0.3">
      <c r="A128" s="573"/>
      <c r="B128" s="263" t="s">
        <v>74</v>
      </c>
      <c r="C128" s="257"/>
      <c r="D128" s="243" t="s">
        <v>184</v>
      </c>
      <c r="E128" s="131">
        <v>1</v>
      </c>
      <c r="F128" s="574" t="s">
        <v>200</v>
      </c>
      <c r="G128" s="575"/>
      <c r="H128" s="52">
        <f>C128*E128</f>
        <v>0</v>
      </c>
      <c r="J128" s="52">
        <f t="shared" si="7"/>
        <v>0</v>
      </c>
      <c r="K128" s="52"/>
      <c r="L128" s="52"/>
      <c r="M128" s="52"/>
      <c r="N128" s="52"/>
      <c r="O128" s="52"/>
      <c r="P128" s="52"/>
      <c r="Q128" s="52"/>
      <c r="R128" s="127"/>
    </row>
    <row r="129" spans="1:20" ht="35.25" customHeight="1" thickBot="1" x14ac:dyDescent="0.3">
      <c r="A129" s="262" t="s">
        <v>186</v>
      </c>
      <c r="B129" s="259" t="s">
        <v>91</v>
      </c>
      <c r="C129" s="247"/>
      <c r="D129" s="243" t="s">
        <v>94</v>
      </c>
      <c r="E129" s="131">
        <v>0</v>
      </c>
      <c r="F129" s="478"/>
      <c r="G129" s="479"/>
      <c r="H129" s="52">
        <f>C129*E129</f>
        <v>0</v>
      </c>
      <c r="J129" s="52">
        <f t="shared" si="7"/>
        <v>0</v>
      </c>
      <c r="K129" s="52"/>
      <c r="L129" s="52"/>
      <c r="M129" s="52"/>
      <c r="N129" s="52"/>
      <c r="O129" s="52"/>
      <c r="P129" s="52"/>
      <c r="Q129" s="52"/>
      <c r="R129" s="127"/>
    </row>
    <row r="130" spans="1:20" ht="45.75" thickBot="1" x14ac:dyDescent="0.3">
      <c r="A130" s="245" t="s">
        <v>182</v>
      </c>
      <c r="B130" s="261" t="s">
        <v>88</v>
      </c>
      <c r="C130" s="257"/>
      <c r="D130" s="243" t="s">
        <v>89</v>
      </c>
      <c r="E130" s="131">
        <v>1</v>
      </c>
      <c r="F130" s="478"/>
      <c r="G130" s="479"/>
      <c r="H130" s="52">
        <f>C130*E130</f>
        <v>0</v>
      </c>
      <c r="J130" s="52">
        <f t="shared" si="7"/>
        <v>0</v>
      </c>
      <c r="K130" s="52"/>
      <c r="L130" s="52"/>
      <c r="M130" s="52"/>
      <c r="N130" s="52"/>
      <c r="O130" s="52"/>
      <c r="P130" s="52"/>
      <c r="Q130" s="52"/>
      <c r="R130" s="127"/>
    </row>
    <row r="131" spans="1:20" ht="45.75" thickBot="1" x14ac:dyDescent="0.3">
      <c r="A131" s="262" t="s">
        <v>156</v>
      </c>
      <c r="B131" s="261" t="s">
        <v>90</v>
      </c>
      <c r="C131" s="247"/>
      <c r="D131" s="244" t="s">
        <v>201</v>
      </c>
      <c r="E131" s="131"/>
      <c r="F131" s="478"/>
      <c r="G131" s="479"/>
      <c r="H131" s="52">
        <f>C131</f>
        <v>0</v>
      </c>
      <c r="J131" s="52">
        <f t="shared" si="7"/>
        <v>0</v>
      </c>
      <c r="K131" s="181"/>
      <c r="L131" s="52"/>
      <c r="M131" s="52"/>
      <c r="N131" s="52"/>
      <c r="O131" s="52"/>
      <c r="P131" s="52"/>
      <c r="Q131" s="52"/>
      <c r="R131" s="127"/>
    </row>
    <row r="132" spans="1:20" ht="32.25" thickBot="1" x14ac:dyDescent="0.3">
      <c r="A132" s="11"/>
      <c r="B132" s="260" t="s">
        <v>60</v>
      </c>
      <c r="C132" s="126"/>
      <c r="D132" s="237" t="s">
        <v>68</v>
      </c>
      <c r="E132" s="131">
        <v>3</v>
      </c>
      <c r="F132" s="264" t="s">
        <v>181</v>
      </c>
      <c r="G132" s="265"/>
      <c r="H132" s="52">
        <f>C132*E132</f>
        <v>0</v>
      </c>
      <c r="I132" s="40"/>
      <c r="J132" s="87">
        <f t="shared" si="7"/>
        <v>0</v>
      </c>
      <c r="K132" s="87"/>
      <c r="L132" s="87"/>
      <c r="M132" s="87"/>
      <c r="N132" s="87"/>
      <c r="O132" s="87"/>
      <c r="P132" s="87"/>
      <c r="Q132" s="88"/>
      <c r="R132" s="89"/>
    </row>
    <row r="133" spans="1:20" ht="17.25" thickTop="1" thickBot="1" x14ac:dyDescent="0.3">
      <c r="B133" s="78" t="s">
        <v>92</v>
      </c>
      <c r="C133" s="125"/>
      <c r="D133" s="233" t="s">
        <v>68</v>
      </c>
      <c r="E133" s="51">
        <v>3</v>
      </c>
      <c r="F133" s="266" t="s">
        <v>181</v>
      </c>
      <c r="G133" s="267"/>
      <c r="H133" s="117">
        <f>C133*E133</f>
        <v>0</v>
      </c>
      <c r="J133" s="52">
        <f t="shared" si="7"/>
        <v>0</v>
      </c>
      <c r="K133" s="62"/>
      <c r="L133" s="62"/>
      <c r="M133" s="62"/>
      <c r="N133" s="62"/>
      <c r="O133" s="62"/>
      <c r="P133" s="62"/>
      <c r="Q133" s="62"/>
      <c r="R133" s="129"/>
    </row>
    <row r="134" spans="1:20" ht="21" thickTop="1" x14ac:dyDescent="0.3">
      <c r="B134" s="520" t="s">
        <v>189</v>
      </c>
      <c r="C134" s="520"/>
      <c r="D134" s="520"/>
      <c r="E134" s="520"/>
      <c r="F134" s="520"/>
      <c r="G134" s="520"/>
      <c r="H134" s="520"/>
      <c r="I134" s="40"/>
      <c r="J134" s="96">
        <f>SUM(J111:J133)</f>
        <v>0</v>
      </c>
      <c r="K134" s="96">
        <f t="shared" ref="K134:R134" si="8">SUM(K111:K133)</f>
        <v>0</v>
      </c>
      <c r="L134" s="96">
        <f t="shared" si="8"/>
        <v>0</v>
      </c>
      <c r="M134" s="96">
        <f t="shared" si="8"/>
        <v>0</v>
      </c>
      <c r="N134" s="96">
        <f t="shared" si="8"/>
        <v>0</v>
      </c>
      <c r="O134" s="96">
        <f t="shared" si="8"/>
        <v>0</v>
      </c>
      <c r="P134" s="96">
        <f t="shared" si="8"/>
        <v>0</v>
      </c>
      <c r="Q134" s="96">
        <f t="shared" si="8"/>
        <v>0</v>
      </c>
      <c r="R134" s="96">
        <f t="shared" si="8"/>
        <v>0</v>
      </c>
    </row>
    <row r="135" spans="1:20" ht="16.5" thickBot="1" x14ac:dyDescent="0.3">
      <c r="B135" s="16"/>
      <c r="C135" s="57"/>
      <c r="J135" s="43"/>
      <c r="K135" s="43"/>
      <c r="L135" s="43"/>
      <c r="M135" s="43"/>
      <c r="N135" s="43"/>
      <c r="O135" s="43"/>
      <c r="P135" s="43"/>
      <c r="Q135" s="43"/>
      <c r="R135" s="43"/>
    </row>
    <row r="136" spans="1:20" ht="21" thickBot="1" x14ac:dyDescent="0.3">
      <c r="A136" s="513" t="s">
        <v>63</v>
      </c>
      <c r="B136" s="513"/>
      <c r="C136" s="57"/>
      <c r="E136" s="74"/>
      <c r="J136" s="63" t="s">
        <v>5</v>
      </c>
      <c r="K136" s="514" t="str">
        <f t="shared" ref="K136:R136" si="9">K107</f>
        <v>Healthy Families General Fund       (3 Months)</v>
      </c>
      <c r="L136" s="516" t="str">
        <f t="shared" si="9"/>
        <v>Medicaid</v>
      </c>
      <c r="M136" s="516" t="str">
        <f t="shared" si="9"/>
        <v>Title IV-B2 Family Support Funds</v>
      </c>
      <c r="N136" s="518" t="str">
        <f t="shared" si="9"/>
        <v>MIECHV</v>
      </c>
      <c r="O136" s="516" t="str">
        <f t="shared" si="9"/>
        <v>County General Fund</v>
      </c>
      <c r="P136" s="528" t="str">
        <f t="shared" si="9"/>
        <v>Fundraising</v>
      </c>
      <c r="Q136" s="489" t="str">
        <f t="shared" si="9"/>
        <v xml:space="preserve">Foundation </v>
      </c>
      <c r="R136" s="489" t="str">
        <f t="shared" si="9"/>
        <v>Other</v>
      </c>
    </row>
    <row r="137" spans="1:20" ht="33.75" customHeight="1" thickBot="1" x14ac:dyDescent="0.3">
      <c r="B137" s="510" t="s">
        <v>220</v>
      </c>
      <c r="C137" s="510"/>
      <c r="D137" s="268">
        <f>K104*0.1</f>
        <v>0</v>
      </c>
      <c r="E137" s="74"/>
      <c r="J137" s="36" t="s">
        <v>1</v>
      </c>
      <c r="K137" s="515"/>
      <c r="L137" s="517"/>
      <c r="M137" s="517"/>
      <c r="N137" s="519"/>
      <c r="O137" s="517"/>
      <c r="P137" s="529"/>
      <c r="Q137" s="509"/>
      <c r="R137" s="509"/>
    </row>
    <row r="138" spans="1:20" ht="33.75" customHeight="1" thickBot="1" x14ac:dyDescent="0.6">
      <c r="B138" s="16"/>
      <c r="C138" s="16"/>
      <c r="D138" s="130" t="s">
        <v>188</v>
      </c>
      <c r="E138" s="74"/>
      <c r="J138" s="39"/>
      <c r="K138" s="38"/>
      <c r="L138" s="38"/>
      <c r="M138" s="25"/>
      <c r="N138" s="38"/>
      <c r="O138" s="38"/>
      <c r="P138" s="40"/>
      <c r="Q138" s="80"/>
      <c r="R138" s="4"/>
    </row>
    <row r="139" spans="1:20" x14ac:dyDescent="0.25">
      <c r="A139" s="521" t="s">
        <v>187</v>
      </c>
      <c r="B139" s="66" t="s">
        <v>12</v>
      </c>
      <c r="D139" s="234"/>
      <c r="I139" s="40"/>
      <c r="J139" s="38">
        <f t="shared" ref="J139:J147" si="10">SUM(K139:R139)</f>
        <v>0</v>
      </c>
      <c r="K139" s="38"/>
      <c r="L139" s="38"/>
      <c r="M139" s="38"/>
      <c r="N139" s="38"/>
      <c r="O139" s="38"/>
      <c r="P139" s="38"/>
      <c r="Q139" s="80"/>
      <c r="R139" s="4"/>
    </row>
    <row r="140" spans="1:20" x14ac:dyDescent="0.25">
      <c r="A140" s="522"/>
      <c r="B140" s="66" t="s">
        <v>13</v>
      </c>
      <c r="D140" s="234"/>
      <c r="I140" s="40"/>
      <c r="J140" s="38">
        <f t="shared" si="10"/>
        <v>0</v>
      </c>
      <c r="K140" s="38"/>
      <c r="L140" s="38"/>
      <c r="M140" s="38"/>
      <c r="N140" s="38"/>
      <c r="O140" s="38"/>
      <c r="P140" s="38"/>
      <c r="Q140" s="80"/>
      <c r="R140" s="4"/>
    </row>
    <row r="141" spans="1:20" x14ac:dyDescent="0.25">
      <c r="A141" s="522"/>
      <c r="B141" s="84" t="s">
        <v>61</v>
      </c>
      <c r="C141" s="56"/>
      <c r="D141" s="210"/>
      <c r="E141" s="23"/>
      <c r="F141" s="211"/>
      <c r="G141" s="211"/>
      <c r="H141" s="24"/>
      <c r="I141" s="71"/>
      <c r="J141" s="38">
        <f t="shared" si="10"/>
        <v>0</v>
      </c>
      <c r="K141" s="47"/>
      <c r="L141" s="47"/>
      <c r="M141" s="47"/>
      <c r="N141" s="47"/>
      <c r="O141" s="47"/>
      <c r="P141" s="47"/>
      <c r="Q141" s="81"/>
      <c r="R141" s="83"/>
      <c r="S141" s="72"/>
      <c r="T141" s="73"/>
    </row>
    <row r="142" spans="1:20" x14ac:dyDescent="0.25">
      <c r="A142" s="522"/>
      <c r="B142" s="66" t="s">
        <v>87</v>
      </c>
      <c r="D142" s="234"/>
      <c r="I142" s="40"/>
      <c r="J142" s="38">
        <f t="shared" si="10"/>
        <v>0</v>
      </c>
      <c r="K142" s="38"/>
      <c r="L142" s="38"/>
      <c r="M142" s="38"/>
      <c r="N142" s="38"/>
      <c r="O142" s="38"/>
      <c r="P142" s="38"/>
      <c r="Q142" s="80"/>
      <c r="R142" s="4"/>
    </row>
    <row r="143" spans="1:20" x14ac:dyDescent="0.25">
      <c r="A143" s="522"/>
      <c r="B143" s="66" t="s">
        <v>14</v>
      </c>
      <c r="D143" s="234"/>
      <c r="I143" s="40"/>
      <c r="J143" s="38">
        <f t="shared" si="10"/>
        <v>0</v>
      </c>
      <c r="K143" s="38"/>
      <c r="L143" s="38"/>
      <c r="M143" s="38"/>
      <c r="N143" s="38"/>
      <c r="O143" s="38"/>
      <c r="P143" s="38"/>
      <c r="Q143" s="80"/>
      <c r="R143" s="4"/>
    </row>
    <row r="144" spans="1:20" x14ac:dyDescent="0.25">
      <c r="A144" s="522"/>
      <c r="B144" s="84" t="s">
        <v>15</v>
      </c>
      <c r="C144" s="56"/>
      <c r="D144" s="234"/>
      <c r="I144" s="40"/>
      <c r="J144" s="38">
        <f t="shared" si="10"/>
        <v>0</v>
      </c>
      <c r="K144" s="38"/>
      <c r="L144" s="38"/>
      <c r="M144" s="38"/>
      <c r="N144" s="38"/>
      <c r="O144" s="38"/>
      <c r="P144" s="38"/>
      <c r="Q144" s="80"/>
      <c r="R144" s="4"/>
    </row>
    <row r="145" spans="1:18" x14ac:dyDescent="0.25">
      <c r="A145" s="522"/>
      <c r="B145" s="84" t="s">
        <v>16</v>
      </c>
      <c r="C145" s="56"/>
      <c r="D145" s="234"/>
      <c r="I145" s="40"/>
      <c r="J145" s="38">
        <f t="shared" si="10"/>
        <v>0</v>
      </c>
      <c r="K145" s="38"/>
      <c r="L145" s="38"/>
      <c r="M145" s="38"/>
      <c r="N145" s="38"/>
      <c r="O145" s="38"/>
      <c r="P145" s="38"/>
      <c r="Q145" s="80"/>
      <c r="R145" s="4"/>
    </row>
    <row r="146" spans="1:18" x14ac:dyDescent="0.25">
      <c r="A146" s="522"/>
      <c r="B146" s="84" t="s">
        <v>17</v>
      </c>
      <c r="C146" s="56"/>
      <c r="D146" s="234"/>
      <c r="I146" s="40"/>
      <c r="J146" s="38">
        <f t="shared" si="10"/>
        <v>0</v>
      </c>
      <c r="K146" s="38"/>
      <c r="L146" s="38"/>
      <c r="M146" s="38"/>
      <c r="N146" s="38"/>
      <c r="O146" s="38"/>
      <c r="P146" s="38"/>
      <c r="Q146" s="80"/>
      <c r="R146" s="4"/>
    </row>
    <row r="147" spans="1:18" ht="16.5" thickBot="1" x14ac:dyDescent="0.3">
      <c r="A147" s="523"/>
      <c r="B147" s="19" t="s">
        <v>9</v>
      </c>
      <c r="C147" s="37"/>
      <c r="D147" s="234"/>
      <c r="I147" s="40"/>
      <c r="J147" s="38">
        <f t="shared" si="10"/>
        <v>0</v>
      </c>
      <c r="K147" s="38"/>
      <c r="L147" s="38"/>
      <c r="M147" s="38"/>
      <c r="N147" s="38"/>
      <c r="O147" s="38"/>
      <c r="P147" s="38"/>
      <c r="Q147" s="80"/>
      <c r="R147" s="4"/>
    </row>
    <row r="148" spans="1:18" ht="16.5" thickBot="1" x14ac:dyDescent="0.3">
      <c r="A148" s="11"/>
      <c r="B148" s="84"/>
      <c r="D148" s="234"/>
      <c r="I148" s="40"/>
      <c r="J148" s="87"/>
      <c r="K148" s="87"/>
      <c r="L148" s="87"/>
      <c r="M148" s="87"/>
      <c r="N148" s="87"/>
      <c r="O148" s="87"/>
      <c r="P148" s="87"/>
      <c r="Q148" s="88"/>
      <c r="R148" s="89"/>
    </row>
    <row r="149" spans="1:18" ht="21" customHeight="1" thickTop="1" x14ac:dyDescent="0.3">
      <c r="B149" s="16"/>
      <c r="C149" s="475" t="s">
        <v>221</v>
      </c>
      <c r="D149" s="475"/>
      <c r="E149" s="476" t="e">
        <f>K149/K104</f>
        <v>#DIV/0!</v>
      </c>
      <c r="F149" s="477" t="s">
        <v>218</v>
      </c>
      <c r="G149" s="477"/>
      <c r="H149" s="477"/>
      <c r="J149" s="312">
        <f>SUM(J139:J148)</f>
        <v>0</v>
      </c>
      <c r="K149" s="312">
        <f t="shared" ref="K149:R149" si="11">SUM(K139:K148)</f>
        <v>0</v>
      </c>
      <c r="L149" s="312">
        <f t="shared" si="11"/>
        <v>0</v>
      </c>
      <c r="M149" s="312">
        <f t="shared" si="11"/>
        <v>0</v>
      </c>
      <c r="N149" s="312">
        <f t="shared" si="11"/>
        <v>0</v>
      </c>
      <c r="O149" s="312">
        <f t="shared" si="11"/>
        <v>0</v>
      </c>
      <c r="P149" s="312">
        <f t="shared" si="11"/>
        <v>0</v>
      </c>
      <c r="Q149" s="312">
        <f t="shared" si="11"/>
        <v>0</v>
      </c>
      <c r="R149" s="312">
        <f t="shared" si="11"/>
        <v>0</v>
      </c>
    </row>
    <row r="150" spans="1:18" ht="16.5" thickBot="1" x14ac:dyDescent="0.3">
      <c r="C150" s="475"/>
      <c r="D150" s="475"/>
      <c r="E150" s="476"/>
      <c r="J150" s="39"/>
      <c r="K150" s="38"/>
      <c r="L150" s="40"/>
      <c r="M150" s="38"/>
      <c r="N150" s="38"/>
      <c r="O150" s="38"/>
      <c r="P150" s="38"/>
      <c r="Q150" s="82"/>
      <c r="R150" s="4"/>
    </row>
    <row r="151" spans="1:18" ht="20.25" thickBot="1" x14ac:dyDescent="0.35">
      <c r="A151" s="17"/>
      <c r="B151" s="511" t="s">
        <v>10</v>
      </c>
      <c r="C151" s="511"/>
      <c r="D151" s="511"/>
      <c r="E151" s="511"/>
      <c r="F151" s="511"/>
      <c r="G151" s="511"/>
      <c r="H151" s="511"/>
      <c r="I151" s="43"/>
      <c r="J151" s="91">
        <f>J149+J134+J104</f>
        <v>0</v>
      </c>
      <c r="K151" s="91">
        <f t="shared" ref="K151:R151" si="12">K149+K134+K104</f>
        <v>0</v>
      </c>
      <c r="L151" s="91">
        <f t="shared" si="12"/>
        <v>0</v>
      </c>
      <c r="M151" s="91">
        <f t="shared" si="12"/>
        <v>0</v>
      </c>
      <c r="N151" s="91">
        <f t="shared" si="12"/>
        <v>0</v>
      </c>
      <c r="O151" s="91">
        <f t="shared" si="12"/>
        <v>0</v>
      </c>
      <c r="P151" s="91">
        <f t="shared" si="12"/>
        <v>0</v>
      </c>
      <c r="Q151" s="91">
        <f t="shared" si="12"/>
        <v>0</v>
      </c>
      <c r="R151" s="91">
        <f t="shared" si="12"/>
        <v>0</v>
      </c>
    </row>
    <row r="153" spans="1:18" x14ac:dyDescent="0.25">
      <c r="Q153" s="58"/>
    </row>
    <row r="154" spans="1:18" ht="20.25" thickBot="1" x14ac:dyDescent="0.35">
      <c r="A154" s="17"/>
      <c r="B154" s="92" t="s">
        <v>11</v>
      </c>
      <c r="C154" s="93"/>
      <c r="D154" s="94"/>
      <c r="E154" s="94"/>
      <c r="F154" s="212"/>
      <c r="G154" s="212"/>
      <c r="H154" s="95"/>
      <c r="I154" s="43"/>
      <c r="J154" s="59">
        <f t="shared" ref="J154:R154" si="13">+J24-J151</f>
        <v>0</v>
      </c>
      <c r="K154" s="59">
        <f t="shared" si="13"/>
        <v>0</v>
      </c>
      <c r="L154" s="59">
        <f t="shared" si="13"/>
        <v>0</v>
      </c>
      <c r="M154" s="59">
        <f t="shared" si="13"/>
        <v>0</v>
      </c>
      <c r="N154" s="59">
        <f t="shared" si="13"/>
        <v>0</v>
      </c>
      <c r="O154" s="59">
        <f t="shared" si="13"/>
        <v>0</v>
      </c>
      <c r="P154" s="59">
        <f t="shared" si="13"/>
        <v>0</v>
      </c>
      <c r="Q154" s="59">
        <f t="shared" si="13"/>
        <v>0</v>
      </c>
      <c r="R154" s="59">
        <f t="shared" si="13"/>
        <v>0</v>
      </c>
    </row>
    <row r="155" spans="1:18" ht="16.5" thickTop="1" x14ac:dyDescent="0.25"/>
    <row r="156" spans="1:18" ht="16.5" thickBot="1" x14ac:dyDescent="0.3"/>
    <row r="157" spans="1:18" ht="20.25" thickBot="1" x14ac:dyDescent="0.35">
      <c r="B157" s="483" t="s">
        <v>93</v>
      </c>
      <c r="C157" s="484"/>
      <c r="D157" s="484"/>
      <c r="E157" s="485"/>
      <c r="F157" s="293"/>
      <c r="G157" s="293"/>
      <c r="H157" s="43"/>
      <c r="I157" s="43"/>
      <c r="J157" s="43"/>
      <c r="K157" s="43"/>
      <c r="L157" s="43"/>
      <c r="M157" s="43"/>
      <c r="N157" s="43"/>
      <c r="O157" s="43"/>
      <c r="P157" s="43"/>
    </row>
    <row r="158" spans="1:18" ht="19.5" x14ac:dyDescent="0.3">
      <c r="B158" s="341"/>
      <c r="C158" s="467" t="s">
        <v>246</v>
      </c>
      <c r="D158" s="467"/>
      <c r="E158" s="342"/>
      <c r="F158" s="293"/>
      <c r="G158" s="293"/>
      <c r="H158" s="43"/>
      <c r="J158" s="27"/>
      <c r="O158" s="21"/>
      <c r="P158" s="2"/>
    </row>
    <row r="159" spans="1:18" ht="27" customHeight="1" x14ac:dyDescent="0.3">
      <c r="B159" s="118"/>
      <c r="C159" s="466" t="s">
        <v>203</v>
      </c>
      <c r="D159" s="466"/>
      <c r="E159" s="119">
        <f>K151*0.25</f>
        <v>0</v>
      </c>
      <c r="J159" s="52"/>
      <c r="K159" s="52"/>
      <c r="L159" s="52"/>
      <c r="M159" s="113">
        <f>M151</f>
        <v>0</v>
      </c>
      <c r="N159" s="113"/>
      <c r="O159" s="112">
        <f>O151</f>
        <v>0</v>
      </c>
      <c r="P159" s="122">
        <f>P151</f>
        <v>0</v>
      </c>
      <c r="Q159" s="112">
        <f>Q151</f>
        <v>0</v>
      </c>
      <c r="R159" s="5"/>
    </row>
    <row r="160" spans="1:18" ht="18.75" x14ac:dyDescent="0.3">
      <c r="B160" s="465" t="s">
        <v>204</v>
      </c>
      <c r="C160" s="466"/>
      <c r="D160" s="466"/>
      <c r="E160" s="119">
        <f>E159*0.05</f>
        <v>0</v>
      </c>
      <c r="K160" s="25"/>
      <c r="L160" s="25"/>
      <c r="M160" s="114"/>
      <c r="N160" s="114"/>
      <c r="O160" s="115"/>
      <c r="P160" s="116"/>
    </row>
    <row r="161" spans="2:8" ht="30" customHeight="1" x14ac:dyDescent="0.3">
      <c r="B161" s="329"/>
      <c r="C161" s="482"/>
      <c r="D161" s="482"/>
      <c r="E161" s="330"/>
      <c r="H161" s="24"/>
    </row>
    <row r="162" spans="2:8" ht="30.75" customHeight="1" thickBot="1" x14ac:dyDescent="0.35">
      <c r="B162" s="336"/>
      <c r="C162" s="471"/>
      <c r="D162" s="471"/>
      <c r="E162" s="337"/>
      <c r="F162" s="211"/>
      <c r="G162" s="211"/>
      <c r="H162" s="24"/>
    </row>
    <row r="163" spans="2:8" ht="21" customHeight="1" x14ac:dyDescent="0.3">
      <c r="B163" s="465" t="s">
        <v>243</v>
      </c>
      <c r="C163" s="466"/>
      <c r="D163" s="466"/>
      <c r="E163" s="119"/>
      <c r="G163" s="468" t="s">
        <v>217</v>
      </c>
      <c r="H163" s="315"/>
    </row>
    <row r="164" spans="2:8" ht="23.25" customHeight="1" thickBot="1" x14ac:dyDescent="0.35">
      <c r="B164" s="465" t="s">
        <v>244</v>
      </c>
      <c r="C164" s="466"/>
      <c r="D164" s="466"/>
      <c r="E164" s="119"/>
      <c r="G164" s="469"/>
      <c r="H164" s="315"/>
    </row>
    <row r="165" spans="2:8" x14ac:dyDescent="0.25">
      <c r="B165" s="331"/>
      <c r="C165" s="331"/>
      <c r="D165" s="331"/>
      <c r="E165" s="331"/>
      <c r="G165" s="343"/>
      <c r="H165" s="315"/>
    </row>
  </sheetData>
  <protectedRanges>
    <protectedRange sqref="D28:I110" name="FTE Positions_1_1_1"/>
    <protectedRange sqref="D31:I103" name="FTE Positions_2_1_1"/>
    <protectedRange sqref="D31:I103" name="FTE Positions_3_1_1"/>
    <protectedRange sqref="B104:C104" name="Other Positions labels_2_1_1"/>
    <protectedRange sqref="A136 B118:C119 B147:C147 B133:C135 C136:C138 B137:B138 C120:C123 B128:C131 B121:B123 C132 B149" name="Labels 2_1_1_1"/>
    <protectedRange sqref="C149 D111:I125 E127:I149 D127:D148" name="FTE Positions_1_1_1_1"/>
    <protectedRange sqref="D126:I126" name="FTE Positions_1_1_1_1_1"/>
  </protectedRanges>
  <mergeCells count="103">
    <mergeCell ref="A2:R2"/>
    <mergeCell ref="A3:I3"/>
    <mergeCell ref="J3:R3"/>
    <mergeCell ref="A4:I4"/>
    <mergeCell ref="J4:R4"/>
    <mergeCell ref="A5:R5"/>
    <mergeCell ref="J15:R15"/>
    <mergeCell ref="B16:I16"/>
    <mergeCell ref="B17:I17"/>
    <mergeCell ref="B18:I18"/>
    <mergeCell ref="C19:E19"/>
    <mergeCell ref="B20:I20"/>
    <mergeCell ref="A6:R6"/>
    <mergeCell ref="C7:E7"/>
    <mergeCell ref="K13:K14"/>
    <mergeCell ref="L13:L14"/>
    <mergeCell ref="M13:M14"/>
    <mergeCell ref="N13:N14"/>
    <mergeCell ref="O13:O14"/>
    <mergeCell ref="P13:P14"/>
    <mergeCell ref="Q13:Q14"/>
    <mergeCell ref="R13:R14"/>
    <mergeCell ref="B8:C8"/>
    <mergeCell ref="D8:E8"/>
    <mergeCell ref="M27:M28"/>
    <mergeCell ref="N27:N28"/>
    <mergeCell ref="O27:O28"/>
    <mergeCell ref="P27:P28"/>
    <mergeCell ref="Q27:Q28"/>
    <mergeCell ref="R27:R28"/>
    <mergeCell ref="A27:B27"/>
    <mergeCell ref="K27:K28"/>
    <mergeCell ref="L27:L28"/>
    <mergeCell ref="A28:B28"/>
    <mergeCell ref="C28:C29"/>
    <mergeCell ref="D28:D29"/>
    <mergeCell ref="E28:E29"/>
    <mergeCell ref="A100:A101"/>
    <mergeCell ref="B104:H104"/>
    <mergeCell ref="K107:K108"/>
    <mergeCell ref="L107:L108"/>
    <mergeCell ref="M107:M108"/>
    <mergeCell ref="N107:N108"/>
    <mergeCell ref="J29:R30"/>
    <mergeCell ref="B96:B97"/>
    <mergeCell ref="A30:A33"/>
    <mergeCell ref="F115:G115"/>
    <mergeCell ref="F116:G116"/>
    <mergeCell ref="F117:G117"/>
    <mergeCell ref="O107:O108"/>
    <mergeCell ref="P107:P108"/>
    <mergeCell ref="Q107:Q108"/>
    <mergeCell ref="R107:R108"/>
    <mergeCell ref="A108:B108"/>
    <mergeCell ref="F111:G111"/>
    <mergeCell ref="B21:I21"/>
    <mergeCell ref="B22:I22"/>
    <mergeCell ref="B23:I23"/>
    <mergeCell ref="C161:D161"/>
    <mergeCell ref="C162:D162"/>
    <mergeCell ref="O136:O137"/>
    <mergeCell ref="P136:P137"/>
    <mergeCell ref="Q136:Q137"/>
    <mergeCell ref="R136:R137"/>
    <mergeCell ref="B137:C137"/>
    <mergeCell ref="F149:H149"/>
    <mergeCell ref="E149:E150"/>
    <mergeCell ref="C149:D150"/>
    <mergeCell ref="C159:D159"/>
    <mergeCell ref="B160:D160"/>
    <mergeCell ref="B134:H134"/>
    <mergeCell ref="A136:B136"/>
    <mergeCell ref="K136:K137"/>
    <mergeCell ref="L136:L137"/>
    <mergeCell ref="M136:M137"/>
    <mergeCell ref="N136:N137"/>
    <mergeCell ref="A127:A128"/>
    <mergeCell ref="F127:G127"/>
    <mergeCell ref="F128:G128"/>
    <mergeCell ref="B163:D163"/>
    <mergeCell ref="G163:G164"/>
    <mergeCell ref="B164:D164"/>
    <mergeCell ref="F126:G126"/>
    <mergeCell ref="B151:H151"/>
    <mergeCell ref="B157:E157"/>
    <mergeCell ref="C158:D158"/>
    <mergeCell ref="F28:F29"/>
    <mergeCell ref="G28:G29"/>
    <mergeCell ref="H28:H29"/>
    <mergeCell ref="A29:B29"/>
    <mergeCell ref="A139:A147"/>
    <mergeCell ref="F129:G129"/>
    <mergeCell ref="F130:G130"/>
    <mergeCell ref="F131:G131"/>
    <mergeCell ref="A118:A123"/>
    <mergeCell ref="F118:G119"/>
    <mergeCell ref="F120:G121"/>
    <mergeCell ref="F122:G123"/>
    <mergeCell ref="F124:G124"/>
    <mergeCell ref="F125:G125"/>
    <mergeCell ref="F112:G112"/>
    <mergeCell ref="F113:G113"/>
    <mergeCell ref="F114:G1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B1" zoomScale="75" zoomScaleNormal="75" workbookViewId="0">
      <selection activeCell="I58" sqref="I58"/>
    </sheetView>
  </sheetViews>
  <sheetFormatPr defaultRowHeight="15.75" x14ac:dyDescent="0.25"/>
  <cols>
    <col min="1" max="1" width="11.28515625" style="7" customWidth="1"/>
    <col min="2" max="2" width="34.5703125" style="8" customWidth="1"/>
    <col min="3" max="3" width="18" style="22" bestFit="1" customWidth="1"/>
    <col min="4" max="4" width="29.28515625" style="29" customWidth="1"/>
    <col min="5" max="5" width="25.42578125" style="29" customWidth="1"/>
    <col min="6" max="6" width="7.140625" style="25" customWidth="1"/>
    <col min="7" max="7" width="23.85546875" style="25" bestFit="1" customWidth="1"/>
    <col min="8" max="8" width="26.7109375" style="27" customWidth="1"/>
    <col min="9" max="9" width="21" style="27" bestFit="1" customWidth="1"/>
    <col min="10" max="10" width="25.7109375" style="27" customWidth="1"/>
    <col min="11" max="11" width="22.28515625" style="27" customWidth="1"/>
    <col min="12" max="12" width="18.5703125" style="27" customWidth="1"/>
    <col min="13" max="13" width="19.5703125" style="27" bestFit="1" customWidth="1"/>
    <col min="14" max="14" width="18.42578125" style="21" bestFit="1" customWidth="1"/>
    <col min="15" max="15" width="18.42578125" style="2" customWidth="1"/>
    <col min="16" max="16" width="9.140625" style="2"/>
  </cols>
  <sheetData>
    <row r="1" spans="1:17" x14ac:dyDescent="0.25">
      <c r="Q1" s="2"/>
    </row>
    <row r="2" spans="1:17" ht="27" x14ac:dyDescent="0.35">
      <c r="A2" s="551" t="s">
        <v>165</v>
      </c>
      <c r="B2" s="551"/>
      <c r="C2" s="551"/>
      <c r="D2" s="551"/>
      <c r="E2" s="551"/>
      <c r="F2" s="551"/>
      <c r="G2" s="551"/>
      <c r="H2" s="551"/>
      <c r="I2" s="551"/>
      <c r="J2" s="551"/>
      <c r="K2" s="551"/>
      <c r="L2" s="551"/>
      <c r="M2" s="551"/>
      <c r="N2" s="551"/>
      <c r="O2" s="551"/>
      <c r="Q2" s="2"/>
    </row>
    <row r="3" spans="1:17" ht="22.5" x14ac:dyDescent="0.3">
      <c r="A3" s="557" t="s">
        <v>166</v>
      </c>
      <c r="B3" s="557"/>
      <c r="C3" s="557"/>
      <c r="D3" s="557"/>
      <c r="E3" s="557"/>
      <c r="F3" s="557"/>
      <c r="G3" s="558"/>
      <c r="H3" s="558"/>
      <c r="I3" s="558"/>
      <c r="J3" s="558"/>
      <c r="K3" s="558"/>
      <c r="L3" s="558"/>
      <c r="M3" s="558"/>
      <c r="N3" s="558"/>
      <c r="O3" s="558"/>
      <c r="Q3" s="2"/>
    </row>
    <row r="4" spans="1:17" ht="22.5" x14ac:dyDescent="0.3">
      <c r="A4" s="557" t="s">
        <v>168</v>
      </c>
      <c r="B4" s="557"/>
      <c r="C4" s="557"/>
      <c r="D4" s="557"/>
      <c r="E4" s="557"/>
      <c r="F4" s="557"/>
      <c r="G4" s="558"/>
      <c r="H4" s="558"/>
      <c r="I4" s="558"/>
      <c r="J4" s="558"/>
      <c r="K4" s="558"/>
      <c r="L4" s="558"/>
      <c r="M4" s="558"/>
      <c r="N4" s="558"/>
      <c r="O4" s="558"/>
      <c r="Q4" s="2"/>
    </row>
    <row r="5" spans="1:17" ht="22.5" x14ac:dyDescent="0.3">
      <c r="A5" s="552" t="s">
        <v>239</v>
      </c>
      <c r="B5" s="552"/>
      <c r="C5" s="552"/>
      <c r="D5" s="552"/>
      <c r="E5" s="552"/>
      <c r="F5" s="552"/>
      <c r="G5" s="552"/>
      <c r="H5" s="552"/>
      <c r="I5" s="552"/>
      <c r="J5" s="552"/>
      <c r="K5" s="552"/>
      <c r="L5" s="552"/>
      <c r="M5" s="552"/>
      <c r="N5" s="552"/>
      <c r="O5" s="552"/>
      <c r="Q5" s="2"/>
    </row>
    <row r="6" spans="1:17" ht="19.5" thickBot="1" x14ac:dyDescent="0.35">
      <c r="A6" s="553"/>
      <c r="B6" s="553"/>
      <c r="C6" s="553"/>
      <c r="D6" s="553"/>
      <c r="E6" s="553"/>
      <c r="F6" s="553"/>
      <c r="G6" s="553"/>
      <c r="H6" s="553"/>
      <c r="I6" s="553"/>
      <c r="J6" s="553"/>
      <c r="K6" s="553"/>
      <c r="L6" s="553"/>
      <c r="M6" s="553"/>
      <c r="N6" s="553"/>
      <c r="O6" s="553"/>
      <c r="Q6" s="2"/>
    </row>
    <row r="7" spans="1:17" ht="22.5" x14ac:dyDescent="0.3">
      <c r="A7" s="151"/>
      <c r="B7" s="295" t="s">
        <v>167</v>
      </c>
      <c r="C7" s="554">
        <f>'18 Months. Jan. ''16 - June ''17'!C7:E7</f>
        <v>0</v>
      </c>
      <c r="D7" s="555"/>
      <c r="E7" s="556"/>
      <c r="G7" s="26"/>
      <c r="H7" s="26"/>
      <c r="I7" s="26"/>
      <c r="J7" s="26"/>
      <c r="Q7" s="2"/>
    </row>
    <row r="8" spans="1:17" ht="22.5" x14ac:dyDescent="0.3">
      <c r="A8" s="296"/>
      <c r="B8" s="473" t="s">
        <v>208</v>
      </c>
      <c r="C8" s="473"/>
      <c r="D8" s="474">
        <f>'18 Months. Jan. ''16 - June ''17'!D8:E8</f>
        <v>0</v>
      </c>
      <c r="E8" s="474"/>
      <c r="G8" s="26"/>
      <c r="H8" s="26"/>
      <c r="I8" s="26"/>
      <c r="J8" s="26"/>
      <c r="Q8" s="2"/>
    </row>
    <row r="9" spans="1:17" ht="48.75" customHeight="1" thickBot="1" x14ac:dyDescent="0.3">
      <c r="A9" s="6"/>
      <c r="B9" s="297"/>
      <c r="C9" s="298" t="s">
        <v>206</v>
      </c>
      <c r="D9" s="299" t="s">
        <v>152</v>
      </c>
      <c r="E9" s="300" t="s">
        <v>153</v>
      </c>
      <c r="F9" s="28"/>
      <c r="Q9" s="2"/>
    </row>
    <row r="10" spans="1:17" ht="34.5" customHeight="1" thickBot="1" x14ac:dyDescent="0.3">
      <c r="A10" s="21"/>
      <c r="B10" s="159" t="s">
        <v>207</v>
      </c>
      <c r="C10" s="158">
        <f>G17</f>
        <v>0</v>
      </c>
      <c r="D10" s="153">
        <f>(SUM(G17:G19))+(SUM(G21:G24))</f>
        <v>0</v>
      </c>
      <c r="E10" s="154">
        <f>G17</f>
        <v>0</v>
      </c>
      <c r="Q10" s="2"/>
    </row>
    <row r="11" spans="1:17" ht="36" customHeight="1" thickBot="1" x14ac:dyDescent="0.3">
      <c r="A11" s="21"/>
      <c r="B11" s="164" t="s">
        <v>163</v>
      </c>
      <c r="C11" s="156">
        <f>'18 Months. Jan. ''16 - June ''17'!C11</f>
        <v>0</v>
      </c>
      <c r="D11" s="160" t="e">
        <f>D10/C11</f>
        <v>#DIV/0!</v>
      </c>
      <c r="E11" s="152" t="e">
        <f>E10/C11</f>
        <v>#DIV/0!</v>
      </c>
      <c r="Q11" s="2"/>
    </row>
    <row r="12" spans="1:17" ht="32.25" thickBot="1" x14ac:dyDescent="0.3">
      <c r="A12" s="21"/>
      <c r="B12" s="164" t="s">
        <v>155</v>
      </c>
      <c r="C12" s="157">
        <f>'18 Months. Jan. ''16 - June ''17'!F19+'3 Months July ''17 - Sept. ''17'!F19</f>
        <v>0</v>
      </c>
      <c r="D12" s="168" t="e">
        <f>G25/C12</f>
        <v>#DIV/0!</v>
      </c>
      <c r="E12" s="155" t="s">
        <v>151</v>
      </c>
      <c r="Q12" s="2"/>
    </row>
    <row r="13" spans="1:17" s="73" customFormat="1" ht="39" customHeight="1" thickBot="1" x14ac:dyDescent="0.3">
      <c r="A13" s="161"/>
      <c r="B13" s="170"/>
      <c r="C13" s="171"/>
      <c r="D13" s="23"/>
      <c r="E13" s="162"/>
      <c r="F13" s="24"/>
      <c r="G13" s="24"/>
      <c r="H13" s="163"/>
      <c r="I13" s="163"/>
      <c r="J13" s="163"/>
      <c r="K13" s="163"/>
      <c r="L13" s="163"/>
      <c r="M13" s="163"/>
      <c r="N13" s="161"/>
      <c r="O13" s="72"/>
      <c r="P13" s="72"/>
      <c r="Q13" s="72"/>
    </row>
    <row r="14" spans="1:17" ht="16.5" thickBot="1" x14ac:dyDescent="0.3">
      <c r="B14" s="90"/>
      <c r="C14" s="97"/>
      <c r="D14" s="30"/>
      <c r="E14" s="30"/>
      <c r="F14" s="31"/>
      <c r="G14" s="32" t="s">
        <v>0</v>
      </c>
      <c r="H14" s="514" t="str">
        <f>B17</f>
        <v>Healthy Families General Fund (SUMMARY)</v>
      </c>
      <c r="I14" s="516" t="str">
        <f>B18</f>
        <v>Medicaid</v>
      </c>
      <c r="J14" s="516" t="str">
        <f>B19</f>
        <v>Title IV-B2 Family Support Funds</v>
      </c>
      <c r="K14" s="518" t="str">
        <f>B20</f>
        <v>MIECHV</v>
      </c>
      <c r="L14" s="516" t="str">
        <f>B21</f>
        <v>County General Fund</v>
      </c>
      <c r="M14" s="518" t="str">
        <f>B22</f>
        <v>Fundraising</v>
      </c>
      <c r="N14" s="526" t="str">
        <f>B23</f>
        <v xml:space="preserve">Foundation </v>
      </c>
      <c r="O14" s="559" t="str">
        <f>B24</f>
        <v>Other</v>
      </c>
      <c r="Q14" s="2"/>
    </row>
    <row r="15" spans="1:17" ht="34.5" customHeight="1" x14ac:dyDescent="0.2">
      <c r="A15" s="9"/>
      <c r="B15" s="10"/>
      <c r="C15" s="33"/>
      <c r="D15" s="34"/>
      <c r="E15" s="34"/>
      <c r="F15" s="35"/>
      <c r="G15" s="61" t="s">
        <v>1</v>
      </c>
      <c r="H15" s="538"/>
      <c r="I15" s="539"/>
      <c r="J15" s="539"/>
      <c r="K15" s="540"/>
      <c r="L15" s="539"/>
      <c r="M15" s="540"/>
      <c r="N15" s="527"/>
      <c r="O15" s="560"/>
      <c r="P15" s="3"/>
      <c r="Q15" s="309"/>
    </row>
    <row r="16" spans="1:17" ht="16.5" x14ac:dyDescent="0.25">
      <c r="A16" s="18" t="s">
        <v>2</v>
      </c>
      <c r="G16" s="569"/>
      <c r="H16" s="570"/>
      <c r="I16" s="570"/>
      <c r="J16" s="570"/>
      <c r="K16" s="570"/>
      <c r="L16" s="570"/>
      <c r="M16" s="570"/>
      <c r="N16" s="570"/>
      <c r="O16" s="571"/>
      <c r="Q16" s="2"/>
    </row>
    <row r="17" spans="1:17" x14ac:dyDescent="0.25">
      <c r="A17" s="11"/>
      <c r="B17" s="561" t="s">
        <v>216</v>
      </c>
      <c r="C17" s="561"/>
      <c r="D17" s="561"/>
      <c r="E17" s="561"/>
      <c r="F17" s="561"/>
      <c r="G17" s="52">
        <f>SUM(H17:O17)</f>
        <v>0</v>
      </c>
      <c r="H17" s="99">
        <f>D8</f>
        <v>0</v>
      </c>
      <c r="I17" s="99"/>
      <c r="J17" s="99"/>
      <c r="K17" s="99"/>
      <c r="L17" s="99"/>
      <c r="M17" s="99"/>
      <c r="N17" s="100"/>
      <c r="O17" s="101"/>
      <c r="Q17" s="2"/>
    </row>
    <row r="18" spans="1:17" x14ac:dyDescent="0.25">
      <c r="A18" s="11"/>
      <c r="B18" s="493" t="s">
        <v>3</v>
      </c>
      <c r="C18" s="493"/>
      <c r="D18" s="493"/>
      <c r="E18" s="493"/>
      <c r="F18" s="493"/>
      <c r="G18" s="52">
        <f t="shared" ref="G18:G24" si="0">SUM(H18:O18)</f>
        <v>0</v>
      </c>
      <c r="H18" s="99"/>
      <c r="I18" s="99">
        <f>'18 Months. Jan. ''16 - June ''17'!L17+'3 Months July ''17 - Sept. ''17'!L17</f>
        <v>0</v>
      </c>
      <c r="J18" s="99"/>
      <c r="K18" s="99"/>
      <c r="L18" s="99"/>
      <c r="M18" s="99"/>
      <c r="N18" s="100"/>
      <c r="O18" s="101"/>
      <c r="Q18" s="2"/>
    </row>
    <row r="19" spans="1:17" x14ac:dyDescent="0.25">
      <c r="A19" s="11"/>
      <c r="B19" s="493" t="s">
        <v>164</v>
      </c>
      <c r="C19" s="493"/>
      <c r="D19" s="493"/>
      <c r="E19" s="493"/>
      <c r="F19" s="493"/>
      <c r="G19" s="52">
        <f t="shared" si="0"/>
        <v>0</v>
      </c>
      <c r="H19" s="99"/>
      <c r="I19" s="99"/>
      <c r="J19" s="99">
        <f>'18 Months. Jan. ''16 - June ''17'!M18+'3 Months July ''17 - Sept. ''17'!M18</f>
        <v>0</v>
      </c>
      <c r="K19" s="99"/>
      <c r="L19" s="99"/>
      <c r="M19" s="99"/>
      <c r="N19" s="100"/>
      <c r="O19" s="101"/>
      <c r="Q19" s="2"/>
    </row>
    <row r="20" spans="1:17" x14ac:dyDescent="0.25">
      <c r="A20" s="11"/>
      <c r="B20" s="165" t="s">
        <v>20</v>
      </c>
      <c r="C20" s="610" t="s">
        <v>154</v>
      </c>
      <c r="D20" s="610"/>
      <c r="E20" s="310"/>
      <c r="F20" s="166"/>
      <c r="G20" s="52">
        <f t="shared" si="0"/>
        <v>0</v>
      </c>
      <c r="H20" s="99"/>
      <c r="I20" s="99"/>
      <c r="J20" s="99"/>
      <c r="K20" s="99">
        <f>'18 Months. Jan. ''16 - June ''17'!N19+'3 Months July ''17 - Sept. ''17'!N19</f>
        <v>0</v>
      </c>
      <c r="L20" s="99"/>
      <c r="M20" s="99"/>
      <c r="N20" s="100"/>
      <c r="O20" s="101"/>
      <c r="Q20" s="2"/>
    </row>
    <row r="21" spans="1:17" x14ac:dyDescent="0.25">
      <c r="A21" s="11"/>
      <c r="B21" s="493" t="s">
        <v>21</v>
      </c>
      <c r="C21" s="493"/>
      <c r="D21" s="493"/>
      <c r="E21" s="493"/>
      <c r="F21" s="493"/>
      <c r="G21" s="52">
        <f t="shared" si="0"/>
        <v>0</v>
      </c>
      <c r="H21" s="99"/>
      <c r="I21" s="99"/>
      <c r="J21" s="99"/>
      <c r="K21" s="99"/>
      <c r="L21" s="99">
        <f>'18 Months. Jan. ''16 - June ''17'!O20+'3 Months July ''17 - Sept. ''17'!O20</f>
        <v>0</v>
      </c>
      <c r="M21" s="99"/>
      <c r="N21" s="100"/>
      <c r="O21" s="101"/>
      <c r="Q21" s="2"/>
    </row>
    <row r="22" spans="1:17" x14ac:dyDescent="0.25">
      <c r="A22" s="11"/>
      <c r="B22" s="493" t="s">
        <v>22</v>
      </c>
      <c r="C22" s="493"/>
      <c r="D22" s="493"/>
      <c r="E22" s="493"/>
      <c r="F22" s="493"/>
      <c r="G22" s="52">
        <f t="shared" si="0"/>
        <v>0</v>
      </c>
      <c r="H22" s="99"/>
      <c r="I22" s="102"/>
      <c r="J22" s="99"/>
      <c r="K22" s="99"/>
      <c r="L22" s="99"/>
      <c r="M22" s="99">
        <f>'18 Months. Jan. ''16 - June ''17'!P21+'3 Months July ''17 - Sept. ''17'!P21</f>
        <v>0</v>
      </c>
      <c r="N22" s="100"/>
      <c r="O22" s="101"/>
      <c r="Q22" s="2"/>
    </row>
    <row r="23" spans="1:17" x14ac:dyDescent="0.25">
      <c r="A23" s="11"/>
      <c r="B23" s="493" t="s">
        <v>23</v>
      </c>
      <c r="C23" s="493"/>
      <c r="D23" s="493"/>
      <c r="E23" s="493"/>
      <c r="F23" s="493"/>
      <c r="G23" s="52">
        <f t="shared" si="0"/>
        <v>0</v>
      </c>
      <c r="H23" s="99"/>
      <c r="I23" s="102"/>
      <c r="J23" s="99"/>
      <c r="K23" s="99"/>
      <c r="L23" s="99"/>
      <c r="M23" s="99"/>
      <c r="N23" s="100">
        <f>'18 Months. Jan. ''16 - June ''17'!Q22+'3 Months July ''17 - Sept. ''17'!Q22</f>
        <v>0</v>
      </c>
      <c r="O23" s="101"/>
      <c r="Q23" s="2"/>
    </row>
    <row r="24" spans="1:17" ht="16.5" thickBot="1" x14ac:dyDescent="0.3">
      <c r="A24" s="11"/>
      <c r="B24" s="493" t="s">
        <v>26</v>
      </c>
      <c r="C24" s="493"/>
      <c r="D24" s="493"/>
      <c r="E24" s="493"/>
      <c r="F24" s="493"/>
      <c r="G24" s="52">
        <f t="shared" si="0"/>
        <v>0</v>
      </c>
      <c r="H24" s="103"/>
      <c r="I24" s="103"/>
      <c r="J24" s="103"/>
      <c r="K24" s="103"/>
      <c r="L24" s="103"/>
      <c r="M24" s="103"/>
      <c r="N24" s="104"/>
      <c r="O24" s="105">
        <f>'18 Months. Jan. ''16 - June ''17'!R23+'3 Months July ''17 - Sept. ''17'!R23</f>
        <v>0</v>
      </c>
      <c r="Q24" s="2"/>
    </row>
    <row r="25" spans="1:17" ht="16.5" thickTop="1" x14ac:dyDescent="0.25">
      <c r="B25" s="20" t="s">
        <v>4</v>
      </c>
      <c r="C25" s="41"/>
      <c r="D25" s="42"/>
      <c r="E25" s="42"/>
      <c r="F25" s="43"/>
      <c r="G25" s="106">
        <f>SUM(G17:G24)</f>
        <v>0</v>
      </c>
      <c r="H25" s="107">
        <f t="shared" ref="H25:O25" si="1">SUM(H17:H24)</f>
        <v>0</v>
      </c>
      <c r="I25" s="106">
        <f t="shared" si="1"/>
        <v>0</v>
      </c>
      <c r="J25" s="106">
        <f t="shared" si="1"/>
        <v>0</v>
      </c>
      <c r="K25" s="106">
        <f t="shared" si="1"/>
        <v>0</v>
      </c>
      <c r="L25" s="106">
        <f t="shared" si="1"/>
        <v>0</v>
      </c>
      <c r="M25" s="106">
        <f t="shared" si="1"/>
        <v>0</v>
      </c>
      <c r="N25" s="106">
        <f t="shared" si="1"/>
        <v>0</v>
      </c>
      <c r="O25" s="106">
        <f t="shared" si="1"/>
        <v>0</v>
      </c>
      <c r="Q25" s="2"/>
    </row>
    <row r="26" spans="1:17" x14ac:dyDescent="0.25">
      <c r="B26" s="20"/>
      <c r="D26" s="42"/>
      <c r="E26" s="42"/>
      <c r="F26" s="41"/>
      <c r="Q26" s="2"/>
    </row>
    <row r="27" spans="1:17" x14ac:dyDescent="0.25">
      <c r="D27" s="42"/>
      <c r="E27" s="42"/>
      <c r="F27" s="41"/>
      <c r="Q27" s="2"/>
    </row>
    <row r="28" spans="1:17" ht="25.5" x14ac:dyDescent="0.25">
      <c r="A28" s="496" t="s">
        <v>6</v>
      </c>
      <c r="B28" s="497"/>
      <c r="C28" s="41"/>
      <c r="D28" s="176"/>
      <c r="E28" s="176"/>
      <c r="F28" s="175"/>
      <c r="G28" s="305" t="s">
        <v>5</v>
      </c>
      <c r="H28" s="577" t="str">
        <f t="shared" ref="H28:O28" si="2">H14</f>
        <v>Healthy Families General Fund (SUMMARY)</v>
      </c>
      <c r="I28" s="544" t="str">
        <f t="shared" si="2"/>
        <v>Medicaid</v>
      </c>
      <c r="J28" s="544" t="str">
        <f t="shared" si="2"/>
        <v>Title IV-B2 Family Support Funds</v>
      </c>
      <c r="K28" s="544" t="str">
        <f t="shared" si="2"/>
        <v>MIECHV</v>
      </c>
      <c r="L28" s="544" t="str">
        <f t="shared" si="2"/>
        <v>County General Fund</v>
      </c>
      <c r="M28" s="544" t="str">
        <f t="shared" si="2"/>
        <v>Fundraising</v>
      </c>
      <c r="N28" s="576" t="str">
        <f t="shared" si="2"/>
        <v xml:space="preserve">Foundation </v>
      </c>
      <c r="O28" s="576" t="str">
        <f t="shared" si="2"/>
        <v>Other</v>
      </c>
      <c r="Q28" s="2"/>
    </row>
    <row r="29" spans="1:17" ht="20.25" x14ac:dyDescent="0.25">
      <c r="A29" s="542"/>
      <c r="B29" s="604"/>
      <c r="C29" s="173"/>
      <c r="D29" s="304"/>
      <c r="E29" s="304"/>
      <c r="F29" s="175"/>
      <c r="G29" s="306" t="s">
        <v>1</v>
      </c>
      <c r="H29" s="577"/>
      <c r="I29" s="544"/>
      <c r="J29" s="544"/>
      <c r="K29" s="544"/>
      <c r="L29" s="544"/>
      <c r="M29" s="544"/>
      <c r="N29" s="576"/>
      <c r="O29" s="576"/>
      <c r="Q29" s="2"/>
    </row>
    <row r="30" spans="1:17" s="73" customFormat="1" x14ac:dyDescent="0.25">
      <c r="A30" s="302"/>
      <c r="B30" s="303"/>
      <c r="C30" s="167"/>
      <c r="D30" s="98"/>
      <c r="E30" s="98"/>
      <c r="F30" s="167"/>
      <c r="G30" s="601"/>
      <c r="H30" s="602"/>
      <c r="I30" s="602"/>
      <c r="J30" s="602"/>
      <c r="K30" s="602"/>
      <c r="L30" s="602"/>
      <c r="M30" s="602"/>
      <c r="N30" s="602"/>
      <c r="O30" s="603"/>
      <c r="P30" s="72"/>
      <c r="Q30" s="72"/>
    </row>
    <row r="31" spans="1:17" s="73" customFormat="1" ht="28.5" customHeight="1" x14ac:dyDescent="0.3">
      <c r="A31" s="606" t="s">
        <v>214</v>
      </c>
      <c r="B31" s="606"/>
      <c r="C31" s="606"/>
      <c r="D31" s="606"/>
      <c r="E31" s="606"/>
      <c r="F31" s="607"/>
      <c r="G31" s="67">
        <f>SUM(H31:O31)</f>
        <v>0</v>
      </c>
      <c r="H31" s="67">
        <f>'18 Months. Jan. ''16 - June ''17'!K104+'3 Months July ''17 - Sept. ''17'!K104</f>
        <v>0</v>
      </c>
      <c r="I31" s="67">
        <f>'18 Months. Jan. ''16 - June ''17'!L104+'3 Months July ''17 - Sept. ''17'!L104</f>
        <v>0</v>
      </c>
      <c r="J31" s="67">
        <f>'18 Months. Jan. ''16 - June ''17'!M104+'3 Months July ''17 - Sept. ''17'!M104</f>
        <v>0</v>
      </c>
      <c r="K31" s="67">
        <f>'18 Months. Jan. ''16 - June ''17'!N104+'3 Months July ''17 - Sept. ''17'!N104</f>
        <v>0</v>
      </c>
      <c r="L31" s="67">
        <f>'18 Months. Jan. ''16 - June ''17'!O104+'3 Months July ''17 - Sept. ''17'!O104</f>
        <v>0</v>
      </c>
      <c r="M31" s="67">
        <f>'18 Months. Jan. ''16 - June ''17'!P104+'3 Months July ''17 - Sept. ''17'!P104</f>
        <v>0</v>
      </c>
      <c r="N31" s="67">
        <f>'18 Months. Jan. ''16 - June ''17'!Q104+'3 Months July ''17 - Sept. ''17'!Q104</f>
        <v>0</v>
      </c>
      <c r="O31" s="67">
        <f>'18 Months. Jan. ''16 - June ''17'!R104+'3 Months July ''17 - Sept. ''17'!R104</f>
        <v>0</v>
      </c>
      <c r="P31" s="72"/>
      <c r="Q31" s="72"/>
    </row>
    <row r="32" spans="1:17" s="73" customFormat="1" x14ac:dyDescent="0.25">
      <c r="A32" s="302"/>
      <c r="B32" s="303"/>
      <c r="C32" s="167"/>
      <c r="D32" s="98"/>
      <c r="E32" s="98"/>
      <c r="F32" s="167"/>
      <c r="G32" s="307"/>
      <c r="H32" s="307"/>
      <c r="I32" s="307"/>
      <c r="J32" s="307"/>
      <c r="K32" s="307"/>
      <c r="L32" s="307"/>
      <c r="M32" s="307"/>
      <c r="N32" s="307"/>
      <c r="O32" s="307"/>
      <c r="P32" s="72"/>
      <c r="Q32" s="72"/>
    </row>
    <row r="33" spans="1:17" s="73" customFormat="1" ht="22.5" x14ac:dyDescent="0.3">
      <c r="A33" s="608" t="s">
        <v>213</v>
      </c>
      <c r="B33" s="608"/>
      <c r="C33" s="608"/>
      <c r="D33" s="608"/>
      <c r="E33" s="608"/>
      <c r="F33" s="609"/>
      <c r="G33" s="308">
        <f t="shared" ref="G33:G35" si="3">SUM(H33:O33)</f>
        <v>0</v>
      </c>
      <c r="H33" s="308">
        <f>'18 Months. Jan. ''16 - June ''17'!K134+'3 Months July ''17 - Sept. ''17'!K134</f>
        <v>0</v>
      </c>
      <c r="I33" s="308">
        <f>'18 Months. Jan. ''16 - June ''17'!L134+'3 Months July ''17 - Sept. ''17'!L134</f>
        <v>0</v>
      </c>
      <c r="J33" s="308">
        <f>'18 Months. Jan. ''16 - June ''17'!M134+'3 Months July ''17 - Sept. ''17'!M134</f>
        <v>0</v>
      </c>
      <c r="K33" s="308">
        <f>'18 Months. Jan. ''16 - June ''17'!N134+'3 Months July ''17 - Sept. ''17'!N134</f>
        <v>0</v>
      </c>
      <c r="L33" s="308">
        <f>'18 Months. Jan. ''16 - June ''17'!O134+'3 Months July ''17 - Sept. ''17'!O134</f>
        <v>0</v>
      </c>
      <c r="M33" s="308">
        <f>'18 Months. Jan. ''16 - June ''17'!P134+'3 Months July ''17 - Sept. ''17'!P134</f>
        <v>0</v>
      </c>
      <c r="N33" s="308">
        <f>'18 Months. Jan. ''16 - June ''17'!Q134+'3 Months July ''17 - Sept. ''17'!Q134</f>
        <v>0</v>
      </c>
      <c r="O33" s="308">
        <f>'18 Months. Jan. ''16 - June ''17'!R134+'3 Months July ''17 - Sept. ''17'!R134</f>
        <v>0</v>
      </c>
      <c r="P33" s="72"/>
      <c r="Q33" s="72"/>
    </row>
    <row r="34" spans="1:17" s="73" customFormat="1" x14ac:dyDescent="0.25">
      <c r="A34" s="302"/>
      <c r="B34" s="303"/>
      <c r="C34" s="167"/>
      <c r="D34" s="98"/>
      <c r="E34" s="98"/>
      <c r="F34" s="167"/>
      <c r="G34" s="307"/>
      <c r="H34" s="307"/>
      <c r="I34" s="307"/>
      <c r="J34" s="307"/>
      <c r="K34" s="307"/>
      <c r="L34" s="307"/>
      <c r="M34" s="307"/>
      <c r="N34" s="307"/>
      <c r="O34" s="307"/>
      <c r="P34" s="72"/>
      <c r="Q34" s="72"/>
    </row>
    <row r="35" spans="1:17" s="73" customFormat="1" ht="22.5" x14ac:dyDescent="0.3">
      <c r="A35" s="592" t="s">
        <v>215</v>
      </c>
      <c r="B35" s="592"/>
      <c r="C35" s="592"/>
      <c r="D35" s="592"/>
      <c r="E35" s="592"/>
      <c r="F35" s="593"/>
      <c r="G35" s="308">
        <f t="shared" si="3"/>
        <v>0</v>
      </c>
      <c r="H35" s="308">
        <f>'18 Months. Jan. ''16 - June ''17'!K149+'3 Months July ''17 - Sept. ''17'!K149</f>
        <v>0</v>
      </c>
      <c r="I35" s="308">
        <f>'18 Months. Jan. ''16 - June ''17'!L149+'3 Months July ''17 - Sept. ''17'!L149</f>
        <v>0</v>
      </c>
      <c r="J35" s="308">
        <f>'18 Months. Jan. ''16 - June ''17'!M149+'3 Months July ''17 - Sept. ''17'!M149</f>
        <v>0</v>
      </c>
      <c r="K35" s="308">
        <f>'18 Months. Jan. ''16 - June ''17'!N149+'3 Months July ''17 - Sept. ''17'!N149</f>
        <v>0</v>
      </c>
      <c r="L35" s="308">
        <f>'18 Months. Jan. ''16 - June ''17'!O149+'3 Months July ''17 - Sept. ''17'!O149</f>
        <v>0</v>
      </c>
      <c r="M35" s="308">
        <f>'18 Months. Jan. ''16 - June ''17'!P149+'3 Months July ''17 - Sept. ''17'!P149</f>
        <v>0</v>
      </c>
      <c r="N35" s="308">
        <f>'18 Months. Jan. ''16 - June ''17'!Q149+'3 Months July ''17 - Sept. ''17'!Q149</f>
        <v>0</v>
      </c>
      <c r="O35" s="308">
        <f>'18 Months. Jan. ''16 - June ''17'!R149+'3 Months July ''17 - Sept. ''17'!R149</f>
        <v>0</v>
      </c>
      <c r="P35" s="72"/>
      <c r="Q35" s="72"/>
    </row>
    <row r="36" spans="1:17" s="73" customFormat="1" ht="21" customHeight="1" x14ac:dyDescent="0.25">
      <c r="A36" s="302"/>
      <c r="B36" s="303"/>
      <c r="C36" s="167"/>
      <c r="D36" s="98"/>
      <c r="E36" s="98"/>
      <c r="F36" s="167"/>
      <c r="G36" s="307"/>
      <c r="H36" s="307"/>
      <c r="I36" s="307"/>
      <c r="J36" s="307"/>
      <c r="K36" s="307"/>
      <c r="L36" s="307"/>
      <c r="M36" s="307"/>
      <c r="N36" s="307"/>
      <c r="O36" s="307"/>
      <c r="P36" s="72"/>
      <c r="Q36" s="72"/>
    </row>
    <row r="37" spans="1:17" ht="28.5" customHeight="1" x14ac:dyDescent="0.25">
      <c r="A37" s="594" t="s">
        <v>10</v>
      </c>
      <c r="B37" s="594"/>
      <c r="C37" s="594"/>
      <c r="D37" s="594"/>
      <c r="E37" s="594"/>
      <c r="F37" s="595"/>
      <c r="G37" s="169">
        <f>SUM(G31:G35)</f>
        <v>0</v>
      </c>
      <c r="H37" s="169">
        <f t="shared" ref="H37:O37" si="4">SUM(H31:H35)</f>
        <v>0</v>
      </c>
      <c r="I37" s="169">
        <f t="shared" si="4"/>
        <v>0</v>
      </c>
      <c r="J37" s="169">
        <f t="shared" si="4"/>
        <v>0</v>
      </c>
      <c r="K37" s="169">
        <f t="shared" si="4"/>
        <v>0</v>
      </c>
      <c r="L37" s="169">
        <f t="shared" si="4"/>
        <v>0</v>
      </c>
      <c r="M37" s="169">
        <f t="shared" si="4"/>
        <v>0</v>
      </c>
      <c r="N37" s="169">
        <f t="shared" si="4"/>
        <v>0</v>
      </c>
      <c r="O37" s="169">
        <f t="shared" si="4"/>
        <v>0</v>
      </c>
      <c r="Q37" s="2"/>
    </row>
    <row r="38" spans="1:17" x14ac:dyDescent="0.25">
      <c r="N38" s="58"/>
      <c r="Q38" s="2"/>
    </row>
    <row r="39" spans="1:17" ht="20.25" thickBot="1" x14ac:dyDescent="0.35">
      <c r="A39" s="17"/>
      <c r="B39" s="596" t="s">
        <v>11</v>
      </c>
      <c r="C39" s="596"/>
      <c r="D39" s="596"/>
      <c r="E39" s="596"/>
      <c r="F39" s="43"/>
      <c r="G39" s="59">
        <f>G25-G37</f>
        <v>0</v>
      </c>
      <c r="H39" s="59">
        <f t="shared" ref="H39:O39" si="5">H25-H37</f>
        <v>0</v>
      </c>
      <c r="I39" s="59">
        <f t="shared" si="5"/>
        <v>0</v>
      </c>
      <c r="J39" s="59">
        <f t="shared" si="5"/>
        <v>0</v>
      </c>
      <c r="K39" s="59">
        <f t="shared" si="5"/>
        <v>0</v>
      </c>
      <c r="L39" s="59">
        <f t="shared" si="5"/>
        <v>0</v>
      </c>
      <c r="M39" s="59">
        <f t="shared" si="5"/>
        <v>0</v>
      </c>
      <c r="N39" s="59">
        <f t="shared" si="5"/>
        <v>0</v>
      </c>
      <c r="O39" s="59">
        <f t="shared" si="5"/>
        <v>0</v>
      </c>
      <c r="Q39" s="2"/>
    </row>
    <row r="40" spans="1:17" ht="16.5" thickTop="1" x14ac:dyDescent="0.25">
      <c r="Q40" s="2"/>
    </row>
    <row r="41" spans="1:17" ht="16.5" thickBot="1" x14ac:dyDescent="0.3">
      <c r="Q41" s="2"/>
    </row>
    <row r="42" spans="1:17" ht="20.25" thickBot="1" x14ac:dyDescent="0.35">
      <c r="B42" s="597" t="s">
        <v>93</v>
      </c>
      <c r="C42" s="598"/>
      <c r="D42" s="598"/>
      <c r="E42" s="599"/>
      <c r="F42" s="43"/>
      <c r="G42" s="43"/>
      <c r="H42" s="43"/>
      <c r="I42" s="43"/>
      <c r="J42" s="43"/>
      <c r="K42" s="43"/>
      <c r="L42" s="43"/>
      <c r="M42" s="43"/>
      <c r="Q42" s="2"/>
    </row>
    <row r="43" spans="1:17" ht="18.75" x14ac:dyDescent="0.3">
      <c r="B43" s="291"/>
      <c r="C43" s="600" t="s">
        <v>203</v>
      </c>
      <c r="D43" s="600"/>
      <c r="E43" s="292">
        <f>D8*0.25</f>
        <v>0</v>
      </c>
      <c r="H43" s="25"/>
      <c r="I43" s="25"/>
      <c r="J43" s="25"/>
      <c r="K43" s="25"/>
      <c r="L43" s="66"/>
      <c r="M43" s="116"/>
      <c r="N43" s="66"/>
      <c r="O43" s="116"/>
      <c r="Q43" s="2"/>
    </row>
    <row r="44" spans="1:17" ht="19.5" thickBot="1" x14ac:dyDescent="0.35">
      <c r="B44" s="465" t="s">
        <v>204</v>
      </c>
      <c r="C44" s="466"/>
      <c r="D44" s="466"/>
      <c r="E44" s="119">
        <f>E43*0.05</f>
        <v>0</v>
      </c>
      <c r="H44" s="25"/>
      <c r="I44" s="25"/>
      <c r="J44" s="114"/>
      <c r="K44" s="114"/>
      <c r="L44" s="115"/>
      <c r="M44" s="311"/>
      <c r="N44" s="115"/>
      <c r="O44" s="116"/>
      <c r="Q44" s="2"/>
    </row>
    <row r="45" spans="1:17" ht="18.75" x14ac:dyDescent="0.3">
      <c r="B45" s="118"/>
      <c r="C45" s="466"/>
      <c r="D45" s="466"/>
      <c r="E45" s="119"/>
      <c r="H45" s="583" t="s">
        <v>240</v>
      </c>
      <c r="I45" s="25"/>
      <c r="J45" s="114"/>
      <c r="K45" s="114"/>
      <c r="L45" s="115"/>
      <c r="M45" s="116"/>
      <c r="Q45" s="2"/>
    </row>
    <row r="46" spans="1:17" ht="18.75" customHeight="1" x14ac:dyDescent="0.3">
      <c r="B46" s="118"/>
      <c r="C46" s="466" t="s">
        <v>205</v>
      </c>
      <c r="D46" s="466"/>
      <c r="E46" s="119">
        <f>'18 Months. Jan. ''16 - June ''17'!E164+'3 Months July ''17 - Sept. ''17'!E161</f>
        <v>0</v>
      </c>
      <c r="H46" s="584"/>
      <c r="Q46" s="2"/>
    </row>
    <row r="47" spans="1:17" ht="19.5" thickBot="1" x14ac:dyDescent="0.35">
      <c r="B47" s="120"/>
      <c r="C47" s="605" t="s">
        <v>202</v>
      </c>
      <c r="D47" s="605"/>
      <c r="E47" s="121">
        <f>'18 Months. Jan. ''16 - June ''17'!E165+'3 Months July ''17 - Sept. ''17'!E162</f>
        <v>0</v>
      </c>
      <c r="H47" s="584"/>
      <c r="Q47" s="2"/>
    </row>
    <row r="48" spans="1:17" ht="19.5" thickBot="1" x14ac:dyDescent="0.35">
      <c r="B48" s="329"/>
      <c r="C48" s="334"/>
      <c r="D48" s="334"/>
      <c r="E48" s="330"/>
      <c r="H48" s="585"/>
      <c r="Q48" s="2"/>
    </row>
    <row r="49" spans="2:17" ht="33" customHeight="1" x14ac:dyDescent="0.25">
      <c r="B49" s="586" t="s">
        <v>241</v>
      </c>
      <c r="C49" s="587"/>
      <c r="D49" s="587"/>
      <c r="E49" s="119"/>
      <c r="Q49" s="2"/>
    </row>
    <row r="50" spans="2:17" ht="24.75" customHeight="1" x14ac:dyDescent="0.25">
      <c r="B50" s="588" t="s">
        <v>242</v>
      </c>
      <c r="C50" s="589"/>
      <c r="D50" s="589"/>
      <c r="E50" s="581"/>
      <c r="Q50" s="2"/>
    </row>
    <row r="51" spans="2:17" ht="16.5" customHeight="1" thickBot="1" x14ac:dyDescent="0.3">
      <c r="B51" s="590"/>
      <c r="C51" s="591"/>
      <c r="D51" s="591"/>
      <c r="E51" s="582"/>
      <c r="Q51" s="2"/>
    </row>
    <row r="52" spans="2:17" x14ac:dyDescent="0.25">
      <c r="Q52" s="2"/>
    </row>
    <row r="53" spans="2:17" x14ac:dyDescent="0.25">
      <c r="Q53" s="2"/>
    </row>
    <row r="54" spans="2:17" ht="18.75" x14ac:dyDescent="0.3">
      <c r="D54" s="332" t="s">
        <v>245</v>
      </c>
      <c r="E54" s="333">
        <f>E46+E49</f>
        <v>0</v>
      </c>
      <c r="Q54" s="2"/>
    </row>
    <row r="55" spans="2:17" ht="18.75" x14ac:dyDescent="0.3">
      <c r="D55" s="344" t="s">
        <v>247</v>
      </c>
      <c r="E55" s="333">
        <f>E50+E47</f>
        <v>0</v>
      </c>
    </row>
    <row r="56" spans="2:17" x14ac:dyDescent="0.25">
      <c r="D56" s="34"/>
    </row>
  </sheetData>
  <protectedRanges>
    <protectedRange sqref="D29:F37" name="FTE Positions_1_1_1"/>
    <protectedRange sqref="A37 C37" name="Other Positions labels_2_1_1"/>
  </protectedRanges>
  <mergeCells count="53">
    <mergeCell ref="A5:O5"/>
    <mergeCell ref="A2:O2"/>
    <mergeCell ref="A3:F3"/>
    <mergeCell ref="G3:O3"/>
    <mergeCell ref="A4:F4"/>
    <mergeCell ref="G4:O4"/>
    <mergeCell ref="A6:O6"/>
    <mergeCell ref="C7:E7"/>
    <mergeCell ref="B8:C8"/>
    <mergeCell ref="D8:E8"/>
    <mergeCell ref="H14:H15"/>
    <mergeCell ref="I14:I15"/>
    <mergeCell ref="J14:J15"/>
    <mergeCell ref="K14:K15"/>
    <mergeCell ref="L14:L15"/>
    <mergeCell ref="M14:M15"/>
    <mergeCell ref="C20:D20"/>
    <mergeCell ref="N14:N15"/>
    <mergeCell ref="O14:O15"/>
    <mergeCell ref="G16:O16"/>
    <mergeCell ref="B17:F17"/>
    <mergeCell ref="B18:F18"/>
    <mergeCell ref="B19:F19"/>
    <mergeCell ref="A31:F31"/>
    <mergeCell ref="A33:F33"/>
    <mergeCell ref="B21:F21"/>
    <mergeCell ref="B22:F22"/>
    <mergeCell ref="B23:F23"/>
    <mergeCell ref="B24:F24"/>
    <mergeCell ref="A28:B28"/>
    <mergeCell ref="G30:O30"/>
    <mergeCell ref="N28:N29"/>
    <mergeCell ref="O28:O29"/>
    <mergeCell ref="A29:B29"/>
    <mergeCell ref="H28:H29"/>
    <mergeCell ref="I28:I29"/>
    <mergeCell ref="J28:J29"/>
    <mergeCell ref="K28:K29"/>
    <mergeCell ref="L28:L29"/>
    <mergeCell ref="M28:M29"/>
    <mergeCell ref="A35:F35"/>
    <mergeCell ref="A37:F37"/>
    <mergeCell ref="B39:E39"/>
    <mergeCell ref="B42:E42"/>
    <mergeCell ref="C43:D43"/>
    <mergeCell ref="E50:E51"/>
    <mergeCell ref="H45:H48"/>
    <mergeCell ref="B44:D44"/>
    <mergeCell ref="B49:D49"/>
    <mergeCell ref="B50:D51"/>
    <mergeCell ref="C45:D45"/>
    <mergeCell ref="C46:D46"/>
    <mergeCell ref="C47:D4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HFO Budget Instructions</vt:lpstr>
      <vt:lpstr>18 Months. Jan. '16 - June '17</vt:lpstr>
      <vt:lpstr>3 Months July '17 - Sept. '17</vt:lpstr>
      <vt:lpstr>21 Month SUMMARY</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Kylee Crandall</dc:creator>
  <cp:lastModifiedBy>Administrator</cp:lastModifiedBy>
  <cp:lastPrinted>2015-03-11T22:17:38Z</cp:lastPrinted>
  <dcterms:created xsi:type="dcterms:W3CDTF">2009-05-26T22:19:11Z</dcterms:created>
  <dcterms:modified xsi:type="dcterms:W3CDTF">2015-12-09T04:52:22Z</dcterms:modified>
</cp:coreProperties>
</file>